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5015" windowHeight="11190"/>
  </bookViews>
  <sheets>
    <sheet name="Rekapitulace stavby" sheetId="1" r:id="rId1"/>
    <sheet name="SO 001.1a - Příprava územ..." sheetId="2" r:id="rId2"/>
    <sheet name="SO 001.1b - Příprava územ..." sheetId="3" r:id="rId3"/>
    <sheet name="SO 100.1 - Chodník podél ..." sheetId="4" r:id="rId4"/>
    <sheet name="SO 101.1 - Definitivní do..." sheetId="5" r:id="rId5"/>
    <sheet name="SO 102.1 - Provizorní dop..." sheetId="6" r:id="rId6"/>
    <sheet name="SO 400.1 - Úprava veřejné..." sheetId="7" r:id="rId7"/>
    <sheet name="VON - Vedlejší a ostatní ..." sheetId="8" r:id="rId8"/>
    <sheet name="Pokyny pro vyplnění" sheetId="9" r:id="rId9"/>
  </sheets>
  <definedNames>
    <definedName name="_xlnm._FilterDatabase" localSheetId="1" hidden="1">'SO 001.1a - Příprava územ...'!$C$91:$K$166</definedName>
    <definedName name="_xlnm._FilterDatabase" localSheetId="2" hidden="1">'SO 001.1b - Příprava územ...'!$C$91:$K$118</definedName>
    <definedName name="_xlnm._FilterDatabase" localSheetId="3" hidden="1">'SO 100.1 - Chodník podél ...'!$C$91:$K$229</definedName>
    <definedName name="_xlnm._FilterDatabase" localSheetId="4" hidden="1">'SO 101.1 - Definitivní do...'!$C$84:$K$122</definedName>
    <definedName name="_xlnm._FilterDatabase" localSheetId="5" hidden="1">'SO 102.1 - Provizorní dop...'!$C$83:$K$109</definedName>
    <definedName name="_xlnm._FilterDatabase" localSheetId="6" hidden="1">'SO 400.1 - Úprava veřejné...'!$C$90:$K$198</definedName>
    <definedName name="_xlnm._FilterDatabase" localSheetId="7" hidden="1">'VON - Vedlejší a ostatní ...'!$C$82:$K$109</definedName>
    <definedName name="_xlnm.Print_Titles" localSheetId="0">'Rekapitulace stavby'!$49:$49</definedName>
    <definedName name="_xlnm.Print_Titles" localSheetId="1">'SO 001.1a - Příprava územ...'!$91:$91</definedName>
    <definedName name="_xlnm.Print_Titles" localSheetId="2">'SO 001.1b - Příprava územ...'!$91:$91</definedName>
    <definedName name="_xlnm.Print_Titles" localSheetId="3">'SO 100.1 - Chodník podél ...'!$91:$91</definedName>
    <definedName name="_xlnm.Print_Titles" localSheetId="4">'SO 101.1 - Definitivní do...'!$84:$84</definedName>
    <definedName name="_xlnm.Print_Titles" localSheetId="5">'SO 102.1 - Provizorní dop...'!$83:$83</definedName>
    <definedName name="_xlnm.Print_Titles" localSheetId="6">'SO 400.1 - Úprava veřejné...'!$90:$90</definedName>
    <definedName name="_xlnm.Print_Titles" localSheetId="7">'VON - Vedlejší a ostatní ...'!$82:$82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stavby'!$C$39:$AQ$61</definedName>
    <definedName name="_xlnm.Print_Area" localSheetId="1">'SO 001.1a - Příprava územ...'!$C$4:$J$40,'SO 001.1a - Příprava územ...'!$C$46:$J$69,'SO 001.1a - Příprava územ...'!$C$75:$K$166</definedName>
    <definedName name="_xlnm.Print_Area" localSheetId="2">'SO 001.1b - Příprava územ...'!$C$4:$J$40,'SO 001.1b - Příprava územ...'!$C$46:$J$69,'SO 001.1b - Příprava územ...'!$C$75:$K$118</definedName>
    <definedName name="_xlnm.Print_Area" localSheetId="3">'SO 100.1 - Chodník podél ...'!$C$4:$J$38,'SO 100.1 - Chodník podél ...'!$C$44:$J$71,'SO 100.1 - Chodník podél ...'!$C$77:$K$229</definedName>
    <definedName name="_xlnm.Print_Area" localSheetId="4">'SO 101.1 - Definitivní do...'!$C$4:$J$38,'SO 101.1 - Definitivní do...'!$C$44:$J$64,'SO 101.1 - Definitivní do...'!$C$70:$K$122</definedName>
    <definedName name="_xlnm.Print_Area" localSheetId="5">'SO 102.1 - Provizorní dop...'!$C$4:$J$38,'SO 102.1 - Provizorní dop...'!$C$44:$J$63,'SO 102.1 - Provizorní dop...'!$C$69:$K$109</definedName>
    <definedName name="_xlnm.Print_Area" localSheetId="6">'SO 400.1 - Úprava veřejné...'!$C$4:$J$38,'SO 400.1 - Úprava veřejné...'!$C$44:$J$70,'SO 400.1 - Úprava veřejné...'!$C$76:$K$198</definedName>
    <definedName name="_xlnm.Print_Area" localSheetId="7">'VON - Vedlejší a ostatní ...'!$C$4:$J$36,'VON - Vedlejší a ostatní ...'!$C$42:$J$64,'VON - Vedlejší a ostatní ...'!$C$70:$K$109</definedName>
  </definedNames>
  <calcPr calcId="145621"/>
</workbook>
</file>

<file path=xl/calcChain.xml><?xml version="1.0" encoding="utf-8"?>
<calcChain xmlns="http://schemas.openxmlformats.org/spreadsheetml/2006/main">
  <c r="AY60" i="1" l="1"/>
  <c r="AX60" i="1"/>
  <c r="BI107" i="8"/>
  <c r="BH107" i="8"/>
  <c r="BG107" i="8"/>
  <c r="BF107" i="8"/>
  <c r="T107" i="8"/>
  <c r="T106" i="8" s="1"/>
  <c r="R107" i="8"/>
  <c r="R106" i="8" s="1"/>
  <c r="P107" i="8"/>
  <c r="P106" i="8"/>
  <c r="BK107" i="8"/>
  <c r="BK106" i="8" s="1"/>
  <c r="J106" i="8" s="1"/>
  <c r="J63" i="8" s="1"/>
  <c r="J107" i="8"/>
  <c r="BE107" i="8"/>
  <c r="BI104" i="8"/>
  <c r="BH104" i="8"/>
  <c r="BG104" i="8"/>
  <c r="BF104" i="8"/>
  <c r="T104" i="8"/>
  <c r="T103" i="8" s="1"/>
  <c r="R104" i="8"/>
  <c r="R103" i="8" s="1"/>
  <c r="P104" i="8"/>
  <c r="P103" i="8"/>
  <c r="BK104" i="8"/>
  <c r="BK103" i="8" s="1"/>
  <c r="J103" i="8" s="1"/>
  <c r="J62" i="8" s="1"/>
  <c r="J104" i="8"/>
  <c r="BE104" i="8"/>
  <c r="BI101" i="8"/>
  <c r="BH101" i="8"/>
  <c r="BG101" i="8"/>
  <c r="BF101" i="8"/>
  <c r="T101" i="8"/>
  <c r="T100" i="8" s="1"/>
  <c r="R101" i="8"/>
  <c r="R100" i="8" s="1"/>
  <c r="P101" i="8"/>
  <c r="P100" i="8"/>
  <c r="BK101" i="8"/>
  <c r="BK100" i="8" s="1"/>
  <c r="J100" i="8" s="1"/>
  <c r="J61" i="8" s="1"/>
  <c r="J101" i="8"/>
  <c r="BE101" i="8"/>
  <c r="BI98" i="8"/>
  <c r="BH98" i="8"/>
  <c r="BG98" i="8"/>
  <c r="BF98" i="8"/>
  <c r="T98" i="8"/>
  <c r="T97" i="8" s="1"/>
  <c r="R98" i="8"/>
  <c r="R97" i="8" s="1"/>
  <c r="P98" i="8"/>
  <c r="P97" i="8"/>
  <c r="BK98" i="8"/>
  <c r="BK97" i="8" s="1"/>
  <c r="J97" i="8" s="1"/>
  <c r="J60" i="8" s="1"/>
  <c r="J98" i="8"/>
  <c r="BE98" i="8"/>
  <c r="BI95" i="8"/>
  <c r="BH95" i="8"/>
  <c r="BG95" i="8"/>
  <c r="BF95" i="8"/>
  <c r="T95" i="8"/>
  <c r="T94" i="8" s="1"/>
  <c r="R95" i="8"/>
  <c r="R94" i="8" s="1"/>
  <c r="P95" i="8"/>
  <c r="P94" i="8"/>
  <c r="BK95" i="8"/>
  <c r="BK94" i="8" s="1"/>
  <c r="J94" i="8" s="1"/>
  <c r="J59" i="8" s="1"/>
  <c r="J95" i="8"/>
  <c r="BE95" i="8"/>
  <c r="BI92" i="8"/>
  <c r="BH92" i="8"/>
  <c r="BG92" i="8"/>
  <c r="BF92" i="8"/>
  <c r="T92" i="8"/>
  <c r="R92" i="8"/>
  <c r="P92" i="8"/>
  <c r="BK92" i="8"/>
  <c r="J92" i="8"/>
  <c r="BE92" i="8"/>
  <c r="BI89" i="8"/>
  <c r="BH89" i="8"/>
  <c r="F33" i="8" s="1"/>
  <c r="BC60" i="1" s="1"/>
  <c r="BG89" i="8"/>
  <c r="BF89" i="8"/>
  <c r="T89" i="8"/>
  <c r="R89" i="8"/>
  <c r="P89" i="8"/>
  <c r="BK89" i="8"/>
  <c r="J89" i="8"/>
  <c r="BE89" i="8" s="1"/>
  <c r="BI86" i="8"/>
  <c r="F34" i="8" s="1"/>
  <c r="BD60" i="1" s="1"/>
  <c r="BH86" i="8"/>
  <c r="BG86" i="8"/>
  <c r="F32" i="8" s="1"/>
  <c r="BB60" i="1" s="1"/>
  <c r="BF86" i="8"/>
  <c r="F31" i="8" s="1"/>
  <c r="BA60" i="1" s="1"/>
  <c r="J31" i="8"/>
  <c r="AW60" i="1" s="1"/>
  <c r="T86" i="8"/>
  <c r="T85" i="8" s="1"/>
  <c r="R86" i="8"/>
  <c r="R85" i="8" s="1"/>
  <c r="P86" i="8"/>
  <c r="P85" i="8" s="1"/>
  <c r="P84" i="8" s="1"/>
  <c r="P83" i="8" s="1"/>
  <c r="AU60" i="1" s="1"/>
  <c r="BK86" i="8"/>
  <c r="BK85" i="8" s="1"/>
  <c r="J86" i="8"/>
  <c r="BE86" i="8"/>
  <c r="J30" i="8" s="1"/>
  <c r="AV60" i="1" s="1"/>
  <c r="AT60" i="1" s="1"/>
  <c r="J79" i="8"/>
  <c r="F79" i="8"/>
  <c r="F77" i="8"/>
  <c r="E75" i="8"/>
  <c r="J51" i="8"/>
  <c r="F51" i="8"/>
  <c r="F49" i="8"/>
  <c r="E47" i="8"/>
  <c r="J18" i="8"/>
  <c r="E18" i="8"/>
  <c r="F80" i="8" s="1"/>
  <c r="J17" i="8"/>
  <c r="J12" i="8"/>
  <c r="J77" i="8" s="1"/>
  <c r="J49" i="8"/>
  <c r="E7" i="8"/>
  <c r="E73" i="8" s="1"/>
  <c r="AY59" i="1"/>
  <c r="AX59" i="1"/>
  <c r="BI197" i="7"/>
  <c r="BH197" i="7"/>
  <c r="BG197" i="7"/>
  <c r="BF197" i="7"/>
  <c r="T197" i="7"/>
  <c r="R197" i="7"/>
  <c r="P197" i="7"/>
  <c r="BK197" i="7"/>
  <c r="J197" i="7"/>
  <c r="BE197" i="7"/>
  <c r="BI195" i="7"/>
  <c r="BH195" i="7"/>
  <c r="BG195" i="7"/>
  <c r="BF195" i="7"/>
  <c r="T195" i="7"/>
  <c r="R195" i="7"/>
  <c r="P195" i="7"/>
  <c r="BK195" i="7"/>
  <c r="J195" i="7"/>
  <c r="BE195" i="7"/>
  <c r="BI193" i="7"/>
  <c r="BH193" i="7"/>
  <c r="BG193" i="7"/>
  <c r="BF193" i="7"/>
  <c r="T193" i="7"/>
  <c r="R193" i="7"/>
  <c r="P193" i="7"/>
  <c r="BK193" i="7"/>
  <c r="J193" i="7"/>
  <c r="BE193" i="7" s="1"/>
  <c r="BI191" i="7"/>
  <c r="BH191" i="7"/>
  <c r="BG191" i="7"/>
  <c r="BF191" i="7"/>
  <c r="T191" i="7"/>
  <c r="R191" i="7"/>
  <c r="R186" i="7" s="1"/>
  <c r="R185" i="7" s="1"/>
  <c r="P191" i="7"/>
  <c r="BK191" i="7"/>
  <c r="J191" i="7"/>
  <c r="BE191" i="7"/>
  <c r="BI189" i="7"/>
  <c r="BH189" i="7"/>
  <c r="BG189" i="7"/>
  <c r="BF189" i="7"/>
  <c r="T189" i="7"/>
  <c r="R189" i="7"/>
  <c r="P189" i="7"/>
  <c r="BK189" i="7"/>
  <c r="J189" i="7"/>
  <c r="BE189" i="7"/>
  <c r="BI187" i="7"/>
  <c r="BH187" i="7"/>
  <c r="BG187" i="7"/>
  <c r="BF187" i="7"/>
  <c r="T187" i="7"/>
  <c r="T186" i="7"/>
  <c r="T185" i="7" s="1"/>
  <c r="R187" i="7"/>
  <c r="P187" i="7"/>
  <c r="P186" i="7" s="1"/>
  <c r="P185" i="7" s="1"/>
  <c r="BK187" i="7"/>
  <c r="BK186" i="7" s="1"/>
  <c r="J187" i="7"/>
  <c r="BE187" i="7" s="1"/>
  <c r="BI183" i="7"/>
  <c r="BH183" i="7"/>
  <c r="BG183" i="7"/>
  <c r="BF183" i="7"/>
  <c r="T183" i="7"/>
  <c r="R183" i="7"/>
  <c r="P183" i="7"/>
  <c r="BK183" i="7"/>
  <c r="J183" i="7"/>
  <c r="BE183" i="7"/>
  <c r="BI181" i="7"/>
  <c r="BH181" i="7"/>
  <c r="BG181" i="7"/>
  <c r="BF181" i="7"/>
  <c r="T181" i="7"/>
  <c r="R181" i="7"/>
  <c r="P181" i="7"/>
  <c r="BK181" i="7"/>
  <c r="J181" i="7"/>
  <c r="BE181" i="7"/>
  <c r="BI179" i="7"/>
  <c r="BH179" i="7"/>
  <c r="BG179" i="7"/>
  <c r="BF179" i="7"/>
  <c r="T179" i="7"/>
  <c r="R179" i="7"/>
  <c r="P179" i="7"/>
  <c r="BK179" i="7"/>
  <c r="J179" i="7"/>
  <c r="BE179" i="7" s="1"/>
  <c r="BI177" i="7"/>
  <c r="BH177" i="7"/>
  <c r="BG177" i="7"/>
  <c r="BF177" i="7"/>
  <c r="T177" i="7"/>
  <c r="R177" i="7"/>
  <c r="P177" i="7"/>
  <c r="BK177" i="7"/>
  <c r="J177" i="7"/>
  <c r="BE177" i="7"/>
  <c r="BI175" i="7"/>
  <c r="BH175" i="7"/>
  <c r="BG175" i="7"/>
  <c r="BF175" i="7"/>
  <c r="T175" i="7"/>
  <c r="R175" i="7"/>
  <c r="P175" i="7"/>
  <c r="BK175" i="7"/>
  <c r="J175" i="7"/>
  <c r="BE175" i="7"/>
  <c r="BI173" i="7"/>
  <c r="BH173" i="7"/>
  <c r="BG173" i="7"/>
  <c r="BF173" i="7"/>
  <c r="T173" i="7"/>
  <c r="R173" i="7"/>
  <c r="P173" i="7"/>
  <c r="BK173" i="7"/>
  <c r="J173" i="7"/>
  <c r="BE173" i="7"/>
  <c r="BI171" i="7"/>
  <c r="BH171" i="7"/>
  <c r="BG171" i="7"/>
  <c r="BF171" i="7"/>
  <c r="T171" i="7"/>
  <c r="R171" i="7"/>
  <c r="P171" i="7"/>
  <c r="P162" i="7" s="1"/>
  <c r="BK171" i="7"/>
  <c r="BK162" i="7" s="1"/>
  <c r="J162" i="7" s="1"/>
  <c r="J67" i="7" s="1"/>
  <c r="J171" i="7"/>
  <c r="BE171" i="7"/>
  <c r="BI169" i="7"/>
  <c r="BH169" i="7"/>
  <c r="BG169" i="7"/>
  <c r="BF169" i="7"/>
  <c r="T169" i="7"/>
  <c r="T162" i="7" s="1"/>
  <c r="R169" i="7"/>
  <c r="P169" i="7"/>
  <c r="BK169" i="7"/>
  <c r="J169" i="7"/>
  <c r="BE169" i="7"/>
  <c r="BI167" i="7"/>
  <c r="BH167" i="7"/>
  <c r="BG167" i="7"/>
  <c r="BF167" i="7"/>
  <c r="T167" i="7"/>
  <c r="R167" i="7"/>
  <c r="P167" i="7"/>
  <c r="BK167" i="7"/>
  <c r="J167" i="7"/>
  <c r="BE167" i="7"/>
  <c r="BI165" i="7"/>
  <c r="BH165" i="7"/>
  <c r="BG165" i="7"/>
  <c r="BF165" i="7"/>
  <c r="T165" i="7"/>
  <c r="R165" i="7"/>
  <c r="P165" i="7"/>
  <c r="BK165" i="7"/>
  <c r="J165" i="7"/>
  <c r="BE165" i="7"/>
  <c r="BI163" i="7"/>
  <c r="BH163" i="7"/>
  <c r="BG163" i="7"/>
  <c r="BF163" i="7"/>
  <c r="T163" i="7"/>
  <c r="R163" i="7"/>
  <c r="R162" i="7"/>
  <c r="P163" i="7"/>
  <c r="BK163" i="7"/>
  <c r="J163" i="7"/>
  <c r="BE163" i="7"/>
  <c r="BI160" i="7"/>
  <c r="BH160" i="7"/>
  <c r="BG160" i="7"/>
  <c r="BF160" i="7"/>
  <c r="T160" i="7"/>
  <c r="R160" i="7"/>
  <c r="P160" i="7"/>
  <c r="BK160" i="7"/>
  <c r="J160" i="7"/>
  <c r="BE160" i="7"/>
  <c r="BI158" i="7"/>
  <c r="BH158" i="7"/>
  <c r="BG158" i="7"/>
  <c r="BF158" i="7"/>
  <c r="T158" i="7"/>
  <c r="R158" i="7"/>
  <c r="P158" i="7"/>
  <c r="BK158" i="7"/>
  <c r="J158" i="7"/>
  <c r="BE158" i="7"/>
  <c r="BI156" i="7"/>
  <c r="BH156" i="7"/>
  <c r="BG156" i="7"/>
  <c r="BF156" i="7"/>
  <c r="T156" i="7"/>
  <c r="R156" i="7"/>
  <c r="P156" i="7"/>
  <c r="BK156" i="7"/>
  <c r="J156" i="7"/>
  <c r="BE156" i="7"/>
  <c r="BI154" i="7"/>
  <c r="BH154" i="7"/>
  <c r="BG154" i="7"/>
  <c r="BF154" i="7"/>
  <c r="T154" i="7"/>
  <c r="R154" i="7"/>
  <c r="P154" i="7"/>
  <c r="BK154" i="7"/>
  <c r="J154" i="7"/>
  <c r="BE154" i="7"/>
  <c r="BI152" i="7"/>
  <c r="BH152" i="7"/>
  <c r="BG152" i="7"/>
  <c r="BF152" i="7"/>
  <c r="T152" i="7"/>
  <c r="R152" i="7"/>
  <c r="P152" i="7"/>
  <c r="BK152" i="7"/>
  <c r="J152" i="7"/>
  <c r="BE152" i="7"/>
  <c r="BI150" i="7"/>
  <c r="BH150" i="7"/>
  <c r="BG150" i="7"/>
  <c r="BF150" i="7"/>
  <c r="T150" i="7"/>
  <c r="R150" i="7"/>
  <c r="P150" i="7"/>
  <c r="BK150" i="7"/>
  <c r="J150" i="7"/>
  <c r="BE150" i="7"/>
  <c r="BI148" i="7"/>
  <c r="BH148" i="7"/>
  <c r="BG148" i="7"/>
  <c r="BF148" i="7"/>
  <c r="T148" i="7"/>
  <c r="R148" i="7"/>
  <c r="P148" i="7"/>
  <c r="BK148" i="7"/>
  <c r="J148" i="7"/>
  <c r="BE148" i="7"/>
  <c r="BI146" i="7"/>
  <c r="BH146" i="7"/>
  <c r="BG146" i="7"/>
  <c r="BF146" i="7"/>
  <c r="T146" i="7"/>
  <c r="R146" i="7"/>
  <c r="P146" i="7"/>
  <c r="BK146" i="7"/>
  <c r="J146" i="7"/>
  <c r="BE146" i="7"/>
  <c r="BI144" i="7"/>
  <c r="BH144" i="7"/>
  <c r="BG144" i="7"/>
  <c r="BF144" i="7"/>
  <c r="T144" i="7"/>
  <c r="R144" i="7"/>
  <c r="P144" i="7"/>
  <c r="BK144" i="7"/>
  <c r="J144" i="7"/>
  <c r="BE144" i="7"/>
  <c r="BI142" i="7"/>
  <c r="BH142" i="7"/>
  <c r="BG142" i="7"/>
  <c r="BF142" i="7"/>
  <c r="T142" i="7"/>
  <c r="T139" i="7" s="1"/>
  <c r="T138" i="7" s="1"/>
  <c r="R142" i="7"/>
  <c r="P142" i="7"/>
  <c r="BK142" i="7"/>
  <c r="J142" i="7"/>
  <c r="BE142" i="7"/>
  <c r="BI140" i="7"/>
  <c r="BH140" i="7"/>
  <c r="BG140" i="7"/>
  <c r="BF140" i="7"/>
  <c r="T140" i="7"/>
  <c r="R140" i="7"/>
  <c r="R139" i="7" s="1"/>
  <c r="R138" i="7" s="1"/>
  <c r="P140" i="7"/>
  <c r="P139" i="7"/>
  <c r="P138" i="7" s="1"/>
  <c r="BK140" i="7"/>
  <c r="BK139" i="7" s="1"/>
  <c r="J140" i="7"/>
  <c r="BE140" i="7"/>
  <c r="BI136" i="7"/>
  <c r="BH136" i="7"/>
  <c r="BG136" i="7"/>
  <c r="BF136" i="7"/>
  <c r="T136" i="7"/>
  <c r="R136" i="7"/>
  <c r="P136" i="7"/>
  <c r="BK136" i="7"/>
  <c r="J136" i="7"/>
  <c r="BE136" i="7"/>
  <c r="BI134" i="7"/>
  <c r="BH134" i="7"/>
  <c r="BG134" i="7"/>
  <c r="BF134" i="7"/>
  <c r="T134" i="7"/>
  <c r="R134" i="7"/>
  <c r="P134" i="7"/>
  <c r="BK134" i="7"/>
  <c r="J134" i="7"/>
  <c r="BE134" i="7"/>
  <c r="BI132" i="7"/>
  <c r="BH132" i="7"/>
  <c r="BG132" i="7"/>
  <c r="BF132" i="7"/>
  <c r="T132" i="7"/>
  <c r="R132" i="7"/>
  <c r="R127" i="7" s="1"/>
  <c r="P132" i="7"/>
  <c r="BK132" i="7"/>
  <c r="J132" i="7"/>
  <c r="BE132" i="7"/>
  <c r="BI130" i="7"/>
  <c r="BH130" i="7"/>
  <c r="BG130" i="7"/>
  <c r="BF130" i="7"/>
  <c r="T130" i="7"/>
  <c r="R130" i="7"/>
  <c r="P130" i="7"/>
  <c r="BK130" i="7"/>
  <c r="BK127" i="7" s="1"/>
  <c r="J127" i="7" s="1"/>
  <c r="J64" i="7" s="1"/>
  <c r="J130" i="7"/>
  <c r="BE130" i="7"/>
  <c r="BI128" i="7"/>
  <c r="BH128" i="7"/>
  <c r="BG128" i="7"/>
  <c r="BF128" i="7"/>
  <c r="T128" i="7"/>
  <c r="T127" i="7"/>
  <c r="R128" i="7"/>
  <c r="P128" i="7"/>
  <c r="P127" i="7"/>
  <c r="BK128" i="7"/>
  <c r="J128" i="7"/>
  <c r="BE128" i="7" s="1"/>
  <c r="BI125" i="7"/>
  <c r="BH125" i="7"/>
  <c r="BG125" i="7"/>
  <c r="BF125" i="7"/>
  <c r="T125" i="7"/>
  <c r="R125" i="7"/>
  <c r="P125" i="7"/>
  <c r="BK125" i="7"/>
  <c r="J125" i="7"/>
  <c r="BE125" i="7"/>
  <c r="BI123" i="7"/>
  <c r="BH123" i="7"/>
  <c r="BG123" i="7"/>
  <c r="BF123" i="7"/>
  <c r="T123" i="7"/>
  <c r="R123" i="7"/>
  <c r="P123" i="7"/>
  <c r="BK123" i="7"/>
  <c r="J123" i="7"/>
  <c r="BE123" i="7"/>
  <c r="BI121" i="7"/>
  <c r="BH121" i="7"/>
  <c r="BG121" i="7"/>
  <c r="BF121" i="7"/>
  <c r="T121" i="7"/>
  <c r="R121" i="7"/>
  <c r="P121" i="7"/>
  <c r="BK121" i="7"/>
  <c r="J121" i="7"/>
  <c r="BE121" i="7"/>
  <c r="BI119" i="7"/>
  <c r="BH119" i="7"/>
  <c r="BG119" i="7"/>
  <c r="BF119" i="7"/>
  <c r="T119" i="7"/>
  <c r="R119" i="7"/>
  <c r="P119" i="7"/>
  <c r="P114" i="7" s="1"/>
  <c r="BK119" i="7"/>
  <c r="J119" i="7"/>
  <c r="BE119" i="7"/>
  <c r="BI117" i="7"/>
  <c r="BH117" i="7"/>
  <c r="BG117" i="7"/>
  <c r="BF117" i="7"/>
  <c r="T117" i="7"/>
  <c r="T114" i="7" s="1"/>
  <c r="T92" i="7" s="1"/>
  <c r="T91" i="7" s="1"/>
  <c r="R117" i="7"/>
  <c r="R114" i="7" s="1"/>
  <c r="P117" i="7"/>
  <c r="BK117" i="7"/>
  <c r="J117" i="7"/>
  <c r="BE117" i="7"/>
  <c r="BI115" i="7"/>
  <c r="BH115" i="7"/>
  <c r="BG115" i="7"/>
  <c r="BF115" i="7"/>
  <c r="T115" i="7"/>
  <c r="R115" i="7"/>
  <c r="P115" i="7"/>
  <c r="BK115" i="7"/>
  <c r="BK114" i="7"/>
  <c r="J114" i="7" s="1"/>
  <c r="J63" i="7" s="1"/>
  <c r="J115" i="7"/>
  <c r="BE115" i="7" s="1"/>
  <c r="BI112" i="7"/>
  <c r="BH112" i="7"/>
  <c r="BG112" i="7"/>
  <c r="BF112" i="7"/>
  <c r="T112" i="7"/>
  <c r="R112" i="7"/>
  <c r="P112" i="7"/>
  <c r="BK112" i="7"/>
  <c r="J112" i="7"/>
  <c r="BE112" i="7"/>
  <c r="BI110" i="7"/>
  <c r="BH110" i="7"/>
  <c r="BG110" i="7"/>
  <c r="BF110" i="7"/>
  <c r="T110" i="7"/>
  <c r="R110" i="7"/>
  <c r="P110" i="7"/>
  <c r="BK110" i="7"/>
  <c r="J110" i="7"/>
  <c r="BE110" i="7"/>
  <c r="BI108" i="7"/>
  <c r="BH108" i="7"/>
  <c r="BG108" i="7"/>
  <c r="BF108" i="7"/>
  <c r="T108" i="7"/>
  <c r="R108" i="7"/>
  <c r="P108" i="7"/>
  <c r="BK108" i="7"/>
  <c r="J108" i="7"/>
  <c r="BE108" i="7"/>
  <c r="BI106" i="7"/>
  <c r="BH106" i="7"/>
  <c r="BG106" i="7"/>
  <c r="BF106" i="7"/>
  <c r="T106" i="7"/>
  <c r="R106" i="7"/>
  <c r="P106" i="7"/>
  <c r="BK106" i="7"/>
  <c r="J106" i="7"/>
  <c r="BE106" i="7"/>
  <c r="BI104" i="7"/>
  <c r="BH104" i="7"/>
  <c r="BG104" i="7"/>
  <c r="BF104" i="7"/>
  <c r="T104" i="7"/>
  <c r="R104" i="7"/>
  <c r="P104" i="7"/>
  <c r="BK104" i="7"/>
  <c r="J104" i="7"/>
  <c r="BE104" i="7"/>
  <c r="BI102" i="7"/>
  <c r="BH102" i="7"/>
  <c r="BG102" i="7"/>
  <c r="BF102" i="7"/>
  <c r="T102" i="7"/>
  <c r="R102" i="7"/>
  <c r="P102" i="7"/>
  <c r="BK102" i="7"/>
  <c r="J102" i="7"/>
  <c r="BE102" i="7"/>
  <c r="BI100" i="7"/>
  <c r="BH100" i="7"/>
  <c r="BG100" i="7"/>
  <c r="BF100" i="7"/>
  <c r="T100" i="7"/>
  <c r="R100" i="7"/>
  <c r="P100" i="7"/>
  <c r="BK100" i="7"/>
  <c r="J100" i="7"/>
  <c r="BE100" i="7"/>
  <c r="BI98" i="7"/>
  <c r="BH98" i="7"/>
  <c r="BG98" i="7"/>
  <c r="BF98" i="7"/>
  <c r="T98" i="7"/>
  <c r="R98" i="7"/>
  <c r="R93" i="7" s="1"/>
  <c r="P98" i="7"/>
  <c r="BK98" i="7"/>
  <c r="J98" i="7"/>
  <c r="BE98" i="7"/>
  <c r="BI96" i="7"/>
  <c r="BH96" i="7"/>
  <c r="BG96" i="7"/>
  <c r="F34" i="7" s="1"/>
  <c r="BB59" i="1" s="1"/>
  <c r="BF96" i="7"/>
  <c r="T96" i="7"/>
  <c r="R96" i="7"/>
  <c r="P96" i="7"/>
  <c r="BK96" i="7"/>
  <c r="J96" i="7"/>
  <c r="BE96" i="7"/>
  <c r="BI94" i="7"/>
  <c r="F36" i="7"/>
  <c r="BD59" i="1" s="1"/>
  <c r="BH94" i="7"/>
  <c r="F35" i="7" s="1"/>
  <c r="BC59" i="1" s="1"/>
  <c r="BG94" i="7"/>
  <c r="BF94" i="7"/>
  <c r="J33" i="7" s="1"/>
  <c r="AW59" i="1" s="1"/>
  <c r="T94" i="7"/>
  <c r="T93" i="7"/>
  <c r="R94" i="7"/>
  <c r="P94" i="7"/>
  <c r="P93" i="7"/>
  <c r="BK94" i="7"/>
  <c r="BK93" i="7" s="1"/>
  <c r="J94" i="7"/>
  <c r="BE94" i="7" s="1"/>
  <c r="J87" i="7"/>
  <c r="F87" i="7"/>
  <c r="F85" i="7"/>
  <c r="E83" i="7"/>
  <c r="J55" i="7"/>
  <c r="F55" i="7"/>
  <c r="F53" i="7"/>
  <c r="E51" i="7"/>
  <c r="J20" i="7"/>
  <c r="E20" i="7"/>
  <c r="F88" i="7" s="1"/>
  <c r="F56" i="7"/>
  <c r="J19" i="7"/>
  <c r="J14" i="7"/>
  <c r="J85" i="7" s="1"/>
  <c r="J53" i="7"/>
  <c r="E7" i="7"/>
  <c r="E47" i="7" s="1"/>
  <c r="E79" i="7"/>
  <c r="AY58" i="1"/>
  <c r="AX58" i="1"/>
  <c r="BI106" i="6"/>
  <c r="BH106" i="6"/>
  <c r="BG106" i="6"/>
  <c r="BF106" i="6"/>
  <c r="T106" i="6"/>
  <c r="R106" i="6"/>
  <c r="P106" i="6"/>
  <c r="BK106" i="6"/>
  <c r="J106" i="6"/>
  <c r="BE106" i="6"/>
  <c r="BI103" i="6"/>
  <c r="BH103" i="6"/>
  <c r="BG103" i="6"/>
  <c r="BF103" i="6"/>
  <c r="T103" i="6"/>
  <c r="R103" i="6"/>
  <c r="P103" i="6"/>
  <c r="BK103" i="6"/>
  <c r="J103" i="6"/>
  <c r="BE103" i="6" s="1"/>
  <c r="BI98" i="6"/>
  <c r="BH98" i="6"/>
  <c r="BG98" i="6"/>
  <c r="BF98" i="6"/>
  <c r="T98" i="6"/>
  <c r="R98" i="6"/>
  <c r="P98" i="6"/>
  <c r="BK98" i="6"/>
  <c r="J98" i="6"/>
  <c r="BE98" i="6" s="1"/>
  <c r="BI94" i="6"/>
  <c r="BH94" i="6"/>
  <c r="BG94" i="6"/>
  <c r="BF94" i="6"/>
  <c r="T94" i="6"/>
  <c r="R94" i="6"/>
  <c r="P94" i="6"/>
  <c r="BK94" i="6"/>
  <c r="J94" i="6"/>
  <c r="BE94" i="6" s="1"/>
  <c r="BI90" i="6"/>
  <c r="BH90" i="6"/>
  <c r="BG90" i="6"/>
  <c r="BF90" i="6"/>
  <c r="T90" i="6"/>
  <c r="R90" i="6"/>
  <c r="P90" i="6"/>
  <c r="BK90" i="6"/>
  <c r="J90" i="6"/>
  <c r="BE90" i="6"/>
  <c r="BI87" i="6"/>
  <c r="F36" i="6" s="1"/>
  <c r="BD58" i="1" s="1"/>
  <c r="BH87" i="6"/>
  <c r="F35" i="6"/>
  <c r="BC58" i="1" s="1"/>
  <c r="BG87" i="6"/>
  <c r="F34" i="6" s="1"/>
  <c r="BB58" i="1" s="1"/>
  <c r="BF87" i="6"/>
  <c r="J33" i="6"/>
  <c r="AW58" i="1" s="1"/>
  <c r="F33" i="6"/>
  <c r="BA58" i="1" s="1"/>
  <c r="T87" i="6"/>
  <c r="T86" i="6" s="1"/>
  <c r="T85" i="6" s="1"/>
  <c r="T84" i="6" s="1"/>
  <c r="R87" i="6"/>
  <c r="R86" i="6" s="1"/>
  <c r="R85" i="6" s="1"/>
  <c r="R84" i="6" s="1"/>
  <c r="P87" i="6"/>
  <c r="P86" i="6" s="1"/>
  <c r="P85" i="6" s="1"/>
  <c r="P84" i="6" s="1"/>
  <c r="AU58" i="1" s="1"/>
  <c r="BK87" i="6"/>
  <c r="BK86" i="6"/>
  <c r="J86" i="6" s="1"/>
  <c r="J62" i="6" s="1"/>
  <c r="J87" i="6"/>
  <c r="BE87" i="6"/>
  <c r="F32" i="6" s="1"/>
  <c r="AZ58" i="1" s="1"/>
  <c r="J80" i="6"/>
  <c r="F80" i="6"/>
  <c r="F78" i="6"/>
  <c r="E76" i="6"/>
  <c r="J55" i="6"/>
  <c r="F55" i="6"/>
  <c r="F53" i="6"/>
  <c r="E51" i="6"/>
  <c r="J20" i="6"/>
  <c r="E20" i="6"/>
  <c r="F56" i="6" s="1"/>
  <c r="F81" i="6"/>
  <c r="J19" i="6"/>
  <c r="J14" i="6"/>
  <c r="J78" i="6"/>
  <c r="J53" i="6"/>
  <c r="E7" i="6"/>
  <c r="E47" i="6" s="1"/>
  <c r="AY57" i="1"/>
  <c r="AX57" i="1"/>
  <c r="BI121" i="5"/>
  <c r="BH121" i="5"/>
  <c r="BG121" i="5"/>
  <c r="BF121" i="5"/>
  <c r="T121" i="5"/>
  <c r="R121" i="5"/>
  <c r="P121" i="5"/>
  <c r="BK121" i="5"/>
  <c r="J121" i="5"/>
  <c r="BE121" i="5"/>
  <c r="BI119" i="5"/>
  <c r="BH119" i="5"/>
  <c r="BG119" i="5"/>
  <c r="BF119" i="5"/>
  <c r="T119" i="5"/>
  <c r="T118" i="5"/>
  <c r="R119" i="5"/>
  <c r="R118" i="5"/>
  <c r="P119" i="5"/>
  <c r="P118" i="5"/>
  <c r="BK119" i="5"/>
  <c r="BK118" i="5"/>
  <c r="J118" i="5" s="1"/>
  <c r="J63" i="5" s="1"/>
  <c r="J119" i="5"/>
  <c r="BE119" i="5" s="1"/>
  <c r="BI115" i="5"/>
  <c r="BH115" i="5"/>
  <c r="BG115" i="5"/>
  <c r="BF115" i="5"/>
  <c r="T115" i="5"/>
  <c r="R115" i="5"/>
  <c r="P115" i="5"/>
  <c r="BK115" i="5"/>
  <c r="J115" i="5"/>
  <c r="BE115" i="5"/>
  <c r="BI112" i="5"/>
  <c r="BH112" i="5"/>
  <c r="BG112" i="5"/>
  <c r="BF112" i="5"/>
  <c r="T112" i="5"/>
  <c r="R112" i="5"/>
  <c r="P112" i="5"/>
  <c r="BK112" i="5"/>
  <c r="J112" i="5"/>
  <c r="BE112" i="5"/>
  <c r="BI110" i="5"/>
  <c r="BH110" i="5"/>
  <c r="BG110" i="5"/>
  <c r="BF110" i="5"/>
  <c r="T110" i="5"/>
  <c r="R110" i="5"/>
  <c r="P110" i="5"/>
  <c r="BK110" i="5"/>
  <c r="J110" i="5"/>
  <c r="BE110" i="5"/>
  <c r="BI107" i="5"/>
  <c r="BH107" i="5"/>
  <c r="BG107" i="5"/>
  <c r="BF107" i="5"/>
  <c r="T107" i="5"/>
  <c r="R107" i="5"/>
  <c r="P107" i="5"/>
  <c r="BK107" i="5"/>
  <c r="J107" i="5"/>
  <c r="BE107" i="5"/>
  <c r="BI104" i="5"/>
  <c r="BH104" i="5"/>
  <c r="BG104" i="5"/>
  <c r="BF104" i="5"/>
  <c r="T104" i="5"/>
  <c r="R104" i="5"/>
  <c r="P104" i="5"/>
  <c r="BK104" i="5"/>
  <c r="J104" i="5"/>
  <c r="BE104" i="5"/>
  <c r="BI101" i="5"/>
  <c r="BH101" i="5"/>
  <c r="BG101" i="5"/>
  <c r="BF101" i="5"/>
  <c r="T101" i="5"/>
  <c r="R101" i="5"/>
  <c r="R87" i="5" s="1"/>
  <c r="R86" i="5" s="1"/>
  <c r="R85" i="5" s="1"/>
  <c r="P101" i="5"/>
  <c r="BK101" i="5"/>
  <c r="J101" i="5"/>
  <c r="BE101" i="5"/>
  <c r="BI98" i="5"/>
  <c r="BH98" i="5"/>
  <c r="BG98" i="5"/>
  <c r="BF98" i="5"/>
  <c r="T98" i="5"/>
  <c r="R98" i="5"/>
  <c r="P98" i="5"/>
  <c r="BK98" i="5"/>
  <c r="J98" i="5"/>
  <c r="BE98" i="5"/>
  <c r="BI95" i="5"/>
  <c r="BH95" i="5"/>
  <c r="BG95" i="5"/>
  <c r="BF95" i="5"/>
  <c r="T95" i="5"/>
  <c r="R95" i="5"/>
  <c r="P95" i="5"/>
  <c r="BK95" i="5"/>
  <c r="J95" i="5"/>
  <c r="BE95" i="5"/>
  <c r="BI92" i="5"/>
  <c r="BH92" i="5"/>
  <c r="BG92" i="5"/>
  <c r="BF92" i="5"/>
  <c r="T92" i="5"/>
  <c r="R92" i="5"/>
  <c r="P92" i="5"/>
  <c r="BK92" i="5"/>
  <c r="J92" i="5"/>
  <c r="BE92" i="5"/>
  <c r="BI88" i="5"/>
  <c r="F36" i="5"/>
  <c r="BD57" i="1" s="1"/>
  <c r="BH88" i="5"/>
  <c r="F35" i="5" s="1"/>
  <c r="BC57" i="1" s="1"/>
  <c r="BG88" i="5"/>
  <c r="F34" i="5"/>
  <c r="BB57" i="1" s="1"/>
  <c r="BF88" i="5"/>
  <c r="J33" i="5" s="1"/>
  <c r="AW57" i="1" s="1"/>
  <c r="T88" i="5"/>
  <c r="T87" i="5"/>
  <c r="T86" i="5" s="1"/>
  <c r="T85" i="5" s="1"/>
  <c r="R88" i="5"/>
  <c r="P88" i="5"/>
  <c r="P87" i="5"/>
  <c r="P86" i="5" s="1"/>
  <c r="P85" i="5" s="1"/>
  <c r="AU57" i="1" s="1"/>
  <c r="BK88" i="5"/>
  <c r="BK87" i="5" s="1"/>
  <c r="J88" i="5"/>
  <c r="BE88" i="5" s="1"/>
  <c r="J81" i="5"/>
  <c r="F81" i="5"/>
  <c r="F79" i="5"/>
  <c r="E77" i="5"/>
  <c r="J55" i="5"/>
  <c r="F55" i="5"/>
  <c r="F53" i="5"/>
  <c r="E51" i="5"/>
  <c r="J20" i="5"/>
  <c r="E20" i="5"/>
  <c r="F56" i="5" s="1"/>
  <c r="J19" i="5"/>
  <c r="J14" i="5"/>
  <c r="J79" i="5" s="1"/>
  <c r="J53" i="5"/>
  <c r="E7" i="5"/>
  <c r="E47" i="5" s="1"/>
  <c r="E73" i="5"/>
  <c r="AY56" i="1"/>
  <c r="AX56" i="1"/>
  <c r="BI228" i="4"/>
  <c r="BH228" i="4"/>
  <c r="BG228" i="4"/>
  <c r="BF228" i="4"/>
  <c r="T228" i="4"/>
  <c r="R228" i="4"/>
  <c r="P228" i="4"/>
  <c r="BK228" i="4"/>
  <c r="J228" i="4"/>
  <c r="BE228" i="4"/>
  <c r="BI225" i="4"/>
  <c r="BH225" i="4"/>
  <c r="BG225" i="4"/>
  <c r="BF225" i="4"/>
  <c r="T225" i="4"/>
  <c r="T224" i="4" s="1"/>
  <c r="T223" i="4" s="1"/>
  <c r="R225" i="4"/>
  <c r="R224" i="4"/>
  <c r="R223" i="4" s="1"/>
  <c r="P225" i="4"/>
  <c r="P224" i="4" s="1"/>
  <c r="P223" i="4" s="1"/>
  <c r="BK225" i="4"/>
  <c r="BK224" i="4" s="1"/>
  <c r="J225" i="4"/>
  <c r="BE225" i="4" s="1"/>
  <c r="BI221" i="4"/>
  <c r="BH221" i="4"/>
  <c r="BG221" i="4"/>
  <c r="BF221" i="4"/>
  <c r="T221" i="4"/>
  <c r="R221" i="4"/>
  <c r="P221" i="4"/>
  <c r="BK221" i="4"/>
  <c r="J221" i="4"/>
  <c r="BE221" i="4"/>
  <c r="BI219" i="4"/>
  <c r="BH219" i="4"/>
  <c r="BG219" i="4"/>
  <c r="BF219" i="4"/>
  <c r="T219" i="4"/>
  <c r="T218" i="4" s="1"/>
  <c r="R219" i="4"/>
  <c r="R218" i="4"/>
  <c r="P219" i="4"/>
  <c r="P218" i="4" s="1"/>
  <c r="BK219" i="4"/>
  <c r="BK218" i="4" s="1"/>
  <c r="J218" i="4" s="1"/>
  <c r="J68" i="4" s="1"/>
  <c r="J219" i="4"/>
  <c r="BE219" i="4"/>
  <c r="BI215" i="4"/>
  <c r="BH215" i="4"/>
  <c r="BG215" i="4"/>
  <c r="BF215" i="4"/>
  <c r="T215" i="4"/>
  <c r="R215" i="4"/>
  <c r="P215" i="4"/>
  <c r="BK215" i="4"/>
  <c r="J215" i="4"/>
  <c r="BE215" i="4" s="1"/>
  <c r="BI213" i="4"/>
  <c r="BH213" i="4"/>
  <c r="BG213" i="4"/>
  <c r="BF213" i="4"/>
  <c r="T213" i="4"/>
  <c r="R213" i="4"/>
  <c r="P213" i="4"/>
  <c r="BK213" i="4"/>
  <c r="J213" i="4"/>
  <c r="BE213" i="4" s="1"/>
  <c r="BI210" i="4"/>
  <c r="BH210" i="4"/>
  <c r="BG210" i="4"/>
  <c r="BF210" i="4"/>
  <c r="T210" i="4"/>
  <c r="R210" i="4"/>
  <c r="P210" i="4"/>
  <c r="BK210" i="4"/>
  <c r="J210" i="4"/>
  <c r="BE210" i="4"/>
  <c r="BI207" i="4"/>
  <c r="BH207" i="4"/>
  <c r="BG207" i="4"/>
  <c r="BF207" i="4"/>
  <c r="T207" i="4"/>
  <c r="R207" i="4"/>
  <c r="P207" i="4"/>
  <c r="BK207" i="4"/>
  <c r="J207" i="4"/>
  <c r="BE207" i="4"/>
  <c r="BI203" i="4"/>
  <c r="BH203" i="4"/>
  <c r="BG203" i="4"/>
  <c r="BF203" i="4"/>
  <c r="T203" i="4"/>
  <c r="R203" i="4"/>
  <c r="P203" i="4"/>
  <c r="BK203" i="4"/>
  <c r="J203" i="4"/>
  <c r="BE203" i="4" s="1"/>
  <c r="BI200" i="4"/>
  <c r="BH200" i="4"/>
  <c r="BG200" i="4"/>
  <c r="BF200" i="4"/>
  <c r="T200" i="4"/>
  <c r="R200" i="4"/>
  <c r="P200" i="4"/>
  <c r="BK200" i="4"/>
  <c r="J200" i="4"/>
  <c r="BE200" i="4" s="1"/>
  <c r="BI196" i="4"/>
  <c r="BH196" i="4"/>
  <c r="BG196" i="4"/>
  <c r="BF196" i="4"/>
  <c r="T196" i="4"/>
  <c r="R196" i="4"/>
  <c r="P196" i="4"/>
  <c r="BK196" i="4"/>
  <c r="J196" i="4"/>
  <c r="BE196" i="4"/>
  <c r="BI193" i="4"/>
  <c r="BH193" i="4"/>
  <c r="BG193" i="4"/>
  <c r="BF193" i="4"/>
  <c r="T193" i="4"/>
  <c r="R193" i="4"/>
  <c r="P193" i="4"/>
  <c r="BK193" i="4"/>
  <c r="J193" i="4"/>
  <c r="BE193" i="4"/>
  <c r="BI190" i="4"/>
  <c r="BH190" i="4"/>
  <c r="BG190" i="4"/>
  <c r="BF190" i="4"/>
  <c r="T190" i="4"/>
  <c r="R190" i="4"/>
  <c r="P190" i="4"/>
  <c r="BK190" i="4"/>
  <c r="J190" i="4"/>
  <c r="BE190" i="4" s="1"/>
  <c r="BI187" i="4"/>
  <c r="BH187" i="4"/>
  <c r="BG187" i="4"/>
  <c r="BF187" i="4"/>
  <c r="T187" i="4"/>
  <c r="R187" i="4"/>
  <c r="P187" i="4"/>
  <c r="P183" i="4" s="1"/>
  <c r="BK187" i="4"/>
  <c r="J187" i="4"/>
  <c r="BE187" i="4" s="1"/>
  <c r="BI184" i="4"/>
  <c r="BH184" i="4"/>
  <c r="BG184" i="4"/>
  <c r="BF184" i="4"/>
  <c r="T184" i="4"/>
  <c r="T183" i="4" s="1"/>
  <c r="R184" i="4"/>
  <c r="R183" i="4" s="1"/>
  <c r="P184" i="4"/>
  <c r="BK184" i="4"/>
  <c r="BK183" i="4"/>
  <c r="J183" i="4"/>
  <c r="J67" i="4" s="1"/>
  <c r="J184" i="4"/>
  <c r="BE184" i="4"/>
  <c r="BI180" i="4"/>
  <c r="BH180" i="4"/>
  <c r="BG180" i="4"/>
  <c r="BF180" i="4"/>
  <c r="T180" i="4"/>
  <c r="R180" i="4"/>
  <c r="P180" i="4"/>
  <c r="P176" i="4" s="1"/>
  <c r="BK180" i="4"/>
  <c r="J180" i="4"/>
  <c r="BE180" i="4"/>
  <c r="BI177" i="4"/>
  <c r="BH177" i="4"/>
  <c r="BG177" i="4"/>
  <c r="BF177" i="4"/>
  <c r="T177" i="4"/>
  <c r="T176" i="4" s="1"/>
  <c r="R177" i="4"/>
  <c r="R176" i="4"/>
  <c r="P177" i="4"/>
  <c r="BK177" i="4"/>
  <c r="BK176" i="4" s="1"/>
  <c r="J176" i="4" s="1"/>
  <c r="J66" i="4" s="1"/>
  <c r="J177" i="4"/>
  <c r="BE177" i="4"/>
  <c r="BI173" i="4"/>
  <c r="BH173" i="4"/>
  <c r="BG173" i="4"/>
  <c r="BF173" i="4"/>
  <c r="T173" i="4"/>
  <c r="R173" i="4"/>
  <c r="P173" i="4"/>
  <c r="BK173" i="4"/>
  <c r="J173" i="4"/>
  <c r="BE173" i="4"/>
  <c r="BI170" i="4"/>
  <c r="BH170" i="4"/>
  <c r="BG170" i="4"/>
  <c r="BF170" i="4"/>
  <c r="T170" i="4"/>
  <c r="R170" i="4"/>
  <c r="P170" i="4"/>
  <c r="BK170" i="4"/>
  <c r="J170" i="4"/>
  <c r="BE170" i="4" s="1"/>
  <c r="BI167" i="4"/>
  <c r="BH167" i="4"/>
  <c r="BG167" i="4"/>
  <c r="BF167" i="4"/>
  <c r="T167" i="4"/>
  <c r="R167" i="4"/>
  <c r="P167" i="4"/>
  <c r="BK167" i="4"/>
  <c r="J167" i="4"/>
  <c r="BE167" i="4" s="1"/>
  <c r="BI164" i="4"/>
  <c r="BH164" i="4"/>
  <c r="BG164" i="4"/>
  <c r="BF164" i="4"/>
  <c r="T164" i="4"/>
  <c r="R164" i="4"/>
  <c r="P164" i="4"/>
  <c r="BK164" i="4"/>
  <c r="J164" i="4"/>
  <c r="BE164" i="4"/>
  <c r="BI161" i="4"/>
  <c r="BH161" i="4"/>
  <c r="BG161" i="4"/>
  <c r="BF161" i="4"/>
  <c r="T161" i="4"/>
  <c r="R161" i="4"/>
  <c r="P161" i="4"/>
  <c r="BK161" i="4"/>
  <c r="J161" i="4"/>
  <c r="BE161" i="4"/>
  <c r="BI158" i="4"/>
  <c r="BH158" i="4"/>
  <c r="BG158" i="4"/>
  <c r="BF158" i="4"/>
  <c r="T158" i="4"/>
  <c r="R158" i="4"/>
  <c r="P158" i="4"/>
  <c r="BK158" i="4"/>
  <c r="J158" i="4"/>
  <c r="BE158" i="4" s="1"/>
  <c r="BI155" i="4"/>
  <c r="BH155" i="4"/>
  <c r="BG155" i="4"/>
  <c r="BF155" i="4"/>
  <c r="T155" i="4"/>
  <c r="R155" i="4"/>
  <c r="P155" i="4"/>
  <c r="BK155" i="4"/>
  <c r="J155" i="4"/>
  <c r="BE155" i="4" s="1"/>
  <c r="BI152" i="4"/>
  <c r="BH152" i="4"/>
  <c r="BG152" i="4"/>
  <c r="BF152" i="4"/>
  <c r="T152" i="4"/>
  <c r="R152" i="4"/>
  <c r="P152" i="4"/>
  <c r="BK152" i="4"/>
  <c r="J152" i="4"/>
  <c r="BE152" i="4"/>
  <c r="BI149" i="4"/>
  <c r="BH149" i="4"/>
  <c r="BG149" i="4"/>
  <c r="BF149" i="4"/>
  <c r="T149" i="4"/>
  <c r="R149" i="4"/>
  <c r="P149" i="4"/>
  <c r="BK149" i="4"/>
  <c r="J149" i="4"/>
  <c r="BE149" i="4"/>
  <c r="BI145" i="4"/>
  <c r="BH145" i="4"/>
  <c r="BG145" i="4"/>
  <c r="BF145" i="4"/>
  <c r="T145" i="4"/>
  <c r="R145" i="4"/>
  <c r="P145" i="4"/>
  <c r="BK145" i="4"/>
  <c r="J145" i="4"/>
  <c r="BE145" i="4" s="1"/>
  <c r="BI142" i="4"/>
  <c r="BH142" i="4"/>
  <c r="BG142" i="4"/>
  <c r="BF142" i="4"/>
  <c r="T142" i="4"/>
  <c r="T141" i="4"/>
  <c r="R142" i="4"/>
  <c r="R141" i="4" s="1"/>
  <c r="P142" i="4"/>
  <c r="P141" i="4"/>
  <c r="BK142" i="4"/>
  <c r="BK141" i="4" s="1"/>
  <c r="J141" i="4" s="1"/>
  <c r="J65" i="4" s="1"/>
  <c r="J142" i="4"/>
  <c r="BE142" i="4"/>
  <c r="BI138" i="4"/>
  <c r="BH138" i="4"/>
  <c r="BG138" i="4"/>
  <c r="BF138" i="4"/>
  <c r="T138" i="4"/>
  <c r="R138" i="4"/>
  <c r="P138" i="4"/>
  <c r="BK138" i="4"/>
  <c r="J138" i="4"/>
  <c r="BE138" i="4"/>
  <c r="BI136" i="4"/>
  <c r="BH136" i="4"/>
  <c r="BG136" i="4"/>
  <c r="BF136" i="4"/>
  <c r="T136" i="4"/>
  <c r="R136" i="4"/>
  <c r="P136" i="4"/>
  <c r="BK136" i="4"/>
  <c r="J136" i="4"/>
  <c r="BE136" i="4"/>
  <c r="BI133" i="4"/>
  <c r="BH133" i="4"/>
  <c r="BG133" i="4"/>
  <c r="BF133" i="4"/>
  <c r="T133" i="4"/>
  <c r="R133" i="4"/>
  <c r="P133" i="4"/>
  <c r="BK133" i="4"/>
  <c r="J133" i="4"/>
  <c r="BE133" i="4"/>
  <c r="BI130" i="4"/>
  <c r="BH130" i="4"/>
  <c r="BG130" i="4"/>
  <c r="BF130" i="4"/>
  <c r="T130" i="4"/>
  <c r="T129" i="4"/>
  <c r="R130" i="4"/>
  <c r="R129" i="4"/>
  <c r="P130" i="4"/>
  <c r="P129" i="4" s="1"/>
  <c r="BK130" i="4"/>
  <c r="BK129" i="4"/>
  <c r="J129" i="4" s="1"/>
  <c r="J64" i="4" s="1"/>
  <c r="J130" i="4"/>
  <c r="BE130" i="4" s="1"/>
  <c r="BI127" i="4"/>
  <c r="BH127" i="4"/>
  <c r="BG127" i="4"/>
  <c r="BF127" i="4"/>
  <c r="T127" i="4"/>
  <c r="R127" i="4"/>
  <c r="P127" i="4"/>
  <c r="BK127" i="4"/>
  <c r="J127" i="4"/>
  <c r="BE127" i="4" s="1"/>
  <c r="BI124" i="4"/>
  <c r="BH124" i="4"/>
  <c r="BG124" i="4"/>
  <c r="BF124" i="4"/>
  <c r="T124" i="4"/>
  <c r="R124" i="4"/>
  <c r="P124" i="4"/>
  <c r="BK124" i="4"/>
  <c r="J124" i="4"/>
  <c r="BE124" i="4"/>
  <c r="BI121" i="4"/>
  <c r="BH121" i="4"/>
  <c r="BG121" i="4"/>
  <c r="BF121" i="4"/>
  <c r="T121" i="4"/>
  <c r="R121" i="4"/>
  <c r="P121" i="4"/>
  <c r="BK121" i="4"/>
  <c r="J121" i="4"/>
  <c r="BE121" i="4"/>
  <c r="BI118" i="4"/>
  <c r="BH118" i="4"/>
  <c r="BG118" i="4"/>
  <c r="BF118" i="4"/>
  <c r="T118" i="4"/>
  <c r="T117" i="4"/>
  <c r="R118" i="4"/>
  <c r="R117" i="4"/>
  <c r="P118" i="4"/>
  <c r="P117" i="4"/>
  <c r="BK118" i="4"/>
  <c r="BK117" i="4" s="1"/>
  <c r="J117" i="4" s="1"/>
  <c r="J63" i="4" s="1"/>
  <c r="J118" i="4"/>
  <c r="BE118" i="4" s="1"/>
  <c r="BI112" i="4"/>
  <c r="BH112" i="4"/>
  <c r="BG112" i="4"/>
  <c r="BF112" i="4"/>
  <c r="T112" i="4"/>
  <c r="R112" i="4"/>
  <c r="P112" i="4"/>
  <c r="BK112" i="4"/>
  <c r="J112" i="4"/>
  <c r="BE112" i="4"/>
  <c r="BI109" i="4"/>
  <c r="BH109" i="4"/>
  <c r="BG109" i="4"/>
  <c r="BF109" i="4"/>
  <c r="T109" i="4"/>
  <c r="R109" i="4"/>
  <c r="P109" i="4"/>
  <c r="BK109" i="4"/>
  <c r="J109" i="4"/>
  <c r="BE109" i="4"/>
  <c r="BI106" i="4"/>
  <c r="BH106" i="4"/>
  <c r="BG106" i="4"/>
  <c r="BF106" i="4"/>
  <c r="T106" i="4"/>
  <c r="R106" i="4"/>
  <c r="P106" i="4"/>
  <c r="BK106" i="4"/>
  <c r="J106" i="4"/>
  <c r="BE106" i="4"/>
  <c r="BI103" i="4"/>
  <c r="BH103" i="4"/>
  <c r="BG103" i="4"/>
  <c r="BF103" i="4"/>
  <c r="T103" i="4"/>
  <c r="R103" i="4"/>
  <c r="P103" i="4"/>
  <c r="BK103" i="4"/>
  <c r="J103" i="4"/>
  <c r="BE103" i="4"/>
  <c r="BI98" i="4"/>
  <c r="BH98" i="4"/>
  <c r="BG98" i="4"/>
  <c r="BF98" i="4"/>
  <c r="T98" i="4"/>
  <c r="R98" i="4"/>
  <c r="P98" i="4"/>
  <c r="BK98" i="4"/>
  <c r="J98" i="4"/>
  <c r="BE98" i="4"/>
  <c r="BI95" i="4"/>
  <c r="F36" i="4" s="1"/>
  <c r="BD56" i="1" s="1"/>
  <c r="BH95" i="4"/>
  <c r="F35" i="4" s="1"/>
  <c r="BC56" i="1" s="1"/>
  <c r="BG95" i="4"/>
  <c r="F34" i="4"/>
  <c r="BB56" i="1" s="1"/>
  <c r="BF95" i="4"/>
  <c r="F33" i="4" s="1"/>
  <c r="BA56" i="1" s="1"/>
  <c r="T95" i="4"/>
  <c r="T94" i="4"/>
  <c r="R95" i="4"/>
  <c r="R94" i="4"/>
  <c r="R93" i="4" s="1"/>
  <c r="R92" i="4" s="1"/>
  <c r="P95" i="4"/>
  <c r="P94" i="4"/>
  <c r="P93" i="4" s="1"/>
  <c r="P92" i="4" s="1"/>
  <c r="AU56" i="1" s="1"/>
  <c r="BK95" i="4"/>
  <c r="BK94" i="4" s="1"/>
  <c r="J95" i="4"/>
  <c r="BE95" i="4"/>
  <c r="J88" i="4"/>
  <c r="F88" i="4"/>
  <c r="F86" i="4"/>
  <c r="E84" i="4"/>
  <c r="J55" i="4"/>
  <c r="F55" i="4"/>
  <c r="F53" i="4"/>
  <c r="E51" i="4"/>
  <c r="J20" i="4"/>
  <c r="E20" i="4"/>
  <c r="F89" i="4" s="1"/>
  <c r="J19" i="4"/>
  <c r="J14" i="4"/>
  <c r="J86" i="4" s="1"/>
  <c r="E7" i="4"/>
  <c r="E47" i="4" s="1"/>
  <c r="E80" i="4"/>
  <c r="AY55" i="1"/>
  <c r="AX55" i="1"/>
  <c r="BI117" i="3"/>
  <c r="BH117" i="3"/>
  <c r="BG117" i="3"/>
  <c r="BF117" i="3"/>
  <c r="T117" i="3"/>
  <c r="R117" i="3"/>
  <c r="P117" i="3"/>
  <c r="BK117" i="3"/>
  <c r="J117" i="3"/>
  <c r="BE117" i="3"/>
  <c r="BI115" i="3"/>
  <c r="BH115" i="3"/>
  <c r="BG115" i="3"/>
  <c r="BF115" i="3"/>
  <c r="T115" i="3"/>
  <c r="R115" i="3"/>
  <c r="P115" i="3"/>
  <c r="BK115" i="3"/>
  <c r="J115" i="3"/>
  <c r="BE115" i="3"/>
  <c r="BI113" i="3"/>
  <c r="BH113" i="3"/>
  <c r="BG113" i="3"/>
  <c r="BF113" i="3"/>
  <c r="T113" i="3"/>
  <c r="R113" i="3"/>
  <c r="P113" i="3"/>
  <c r="BK113" i="3"/>
  <c r="J113" i="3"/>
  <c r="BE113" i="3" s="1"/>
  <c r="BI111" i="3"/>
  <c r="BH111" i="3"/>
  <c r="BG111" i="3"/>
  <c r="BF111" i="3"/>
  <c r="T111" i="3"/>
  <c r="R111" i="3"/>
  <c r="P111" i="3"/>
  <c r="P108" i="3" s="1"/>
  <c r="P107" i="3" s="1"/>
  <c r="BK111" i="3"/>
  <c r="J111" i="3"/>
  <c r="BE111" i="3"/>
  <c r="BI109" i="3"/>
  <c r="BH109" i="3"/>
  <c r="BG109" i="3"/>
  <c r="BF109" i="3"/>
  <c r="T109" i="3"/>
  <c r="T108" i="3" s="1"/>
  <c r="T107" i="3" s="1"/>
  <c r="R109" i="3"/>
  <c r="R108" i="3" s="1"/>
  <c r="R107" i="3" s="1"/>
  <c r="P109" i="3"/>
  <c r="BK109" i="3"/>
  <c r="BK108" i="3" s="1"/>
  <c r="J109" i="3"/>
  <c r="BE109" i="3"/>
  <c r="BI105" i="3"/>
  <c r="BH105" i="3"/>
  <c r="BG105" i="3"/>
  <c r="BF105" i="3"/>
  <c r="T105" i="3"/>
  <c r="R105" i="3"/>
  <c r="P105" i="3"/>
  <c r="BK105" i="3"/>
  <c r="J105" i="3"/>
  <c r="BE105" i="3"/>
  <c r="BI103" i="3"/>
  <c r="BH103" i="3"/>
  <c r="BG103" i="3"/>
  <c r="BF103" i="3"/>
  <c r="T103" i="3"/>
  <c r="T94" i="3" s="1"/>
  <c r="T93" i="3" s="1"/>
  <c r="R103" i="3"/>
  <c r="P103" i="3"/>
  <c r="BK103" i="3"/>
  <c r="J103" i="3"/>
  <c r="BE103" i="3"/>
  <c r="BI101" i="3"/>
  <c r="BH101" i="3"/>
  <c r="BG101" i="3"/>
  <c r="F36" i="3" s="1"/>
  <c r="BB55" i="1" s="1"/>
  <c r="BF101" i="3"/>
  <c r="T101" i="3"/>
  <c r="R101" i="3"/>
  <c r="P101" i="3"/>
  <c r="BK101" i="3"/>
  <c r="J101" i="3"/>
  <c r="BE101" i="3"/>
  <c r="BI99" i="3"/>
  <c r="BH99" i="3"/>
  <c r="BG99" i="3"/>
  <c r="BF99" i="3"/>
  <c r="T99" i="3"/>
  <c r="R99" i="3"/>
  <c r="P99" i="3"/>
  <c r="BK99" i="3"/>
  <c r="J99" i="3"/>
  <c r="BE99" i="3" s="1"/>
  <c r="J34" i="3" s="1"/>
  <c r="AV55" i="1" s="1"/>
  <c r="BI97" i="3"/>
  <c r="BH97" i="3"/>
  <c r="BG97" i="3"/>
  <c r="BF97" i="3"/>
  <c r="T97" i="3"/>
  <c r="R97" i="3"/>
  <c r="P97" i="3"/>
  <c r="P94" i="3" s="1"/>
  <c r="P93" i="3" s="1"/>
  <c r="P92" i="3" s="1"/>
  <c r="AU55" i="1" s="1"/>
  <c r="BK97" i="3"/>
  <c r="J97" i="3"/>
  <c r="BE97" i="3"/>
  <c r="BI95" i="3"/>
  <c r="F38" i="3" s="1"/>
  <c r="BD55" i="1" s="1"/>
  <c r="BH95" i="3"/>
  <c r="F37" i="3"/>
  <c r="BC55" i="1" s="1"/>
  <c r="BG95" i="3"/>
  <c r="BF95" i="3"/>
  <c r="J35" i="3" s="1"/>
  <c r="AW55" i="1" s="1"/>
  <c r="F35" i="3"/>
  <c r="BA55" i="1" s="1"/>
  <c r="T95" i="3"/>
  <c r="R95" i="3"/>
  <c r="R94" i="3"/>
  <c r="R93" i="3"/>
  <c r="P95" i="3"/>
  <c r="BK95" i="3"/>
  <c r="BK94" i="3"/>
  <c r="J94" i="3" s="1"/>
  <c r="J66" i="3" s="1"/>
  <c r="J95" i="3"/>
  <c r="BE95" i="3"/>
  <c r="J88" i="3"/>
  <c r="F88" i="3"/>
  <c r="F86" i="3"/>
  <c r="E84" i="3"/>
  <c r="J59" i="3"/>
  <c r="F59" i="3"/>
  <c r="F57" i="3"/>
  <c r="E55" i="3"/>
  <c r="J22" i="3"/>
  <c r="E22" i="3"/>
  <c r="F60" i="3" s="1"/>
  <c r="J21" i="3"/>
  <c r="J16" i="3"/>
  <c r="J57" i="3" s="1"/>
  <c r="J86" i="3"/>
  <c r="E7" i="3"/>
  <c r="E78" i="3" s="1"/>
  <c r="AY54" i="1"/>
  <c r="AX54" i="1"/>
  <c r="BI164" i="2"/>
  <c r="BH164" i="2"/>
  <c r="BG164" i="2"/>
  <c r="BF164" i="2"/>
  <c r="T164" i="2"/>
  <c r="R164" i="2"/>
  <c r="P164" i="2"/>
  <c r="BK164" i="2"/>
  <c r="J164" i="2"/>
  <c r="BE164" i="2"/>
  <c r="BI161" i="2"/>
  <c r="BH161" i="2"/>
  <c r="BG161" i="2"/>
  <c r="BF161" i="2"/>
  <c r="T161" i="2"/>
  <c r="R161" i="2"/>
  <c r="P161" i="2"/>
  <c r="BK161" i="2"/>
  <c r="BK146" i="2" s="1"/>
  <c r="J146" i="2" s="1"/>
  <c r="J68" i="2" s="1"/>
  <c r="J161" i="2"/>
  <c r="BE161" i="2"/>
  <c r="BI156" i="2"/>
  <c r="BH156" i="2"/>
  <c r="BG156" i="2"/>
  <c r="BF156" i="2"/>
  <c r="T156" i="2"/>
  <c r="R156" i="2"/>
  <c r="P156" i="2"/>
  <c r="BK156" i="2"/>
  <c r="J156" i="2"/>
  <c r="BE156" i="2" s="1"/>
  <c r="BI150" i="2"/>
  <c r="BH150" i="2"/>
  <c r="BG150" i="2"/>
  <c r="BF150" i="2"/>
  <c r="T150" i="2"/>
  <c r="R150" i="2"/>
  <c r="R146" i="2" s="1"/>
  <c r="P150" i="2"/>
  <c r="BK150" i="2"/>
  <c r="J150" i="2"/>
  <c r="BE150" i="2"/>
  <c r="BI147" i="2"/>
  <c r="BH147" i="2"/>
  <c r="BG147" i="2"/>
  <c r="BF147" i="2"/>
  <c r="T147" i="2"/>
  <c r="T146" i="2" s="1"/>
  <c r="R147" i="2"/>
  <c r="P147" i="2"/>
  <c r="P146" i="2"/>
  <c r="BK147" i="2"/>
  <c r="J147" i="2"/>
  <c r="BE147" i="2"/>
  <c r="BI143" i="2"/>
  <c r="BH143" i="2"/>
  <c r="BG143" i="2"/>
  <c r="BF143" i="2"/>
  <c r="T143" i="2"/>
  <c r="T142" i="2" s="1"/>
  <c r="R143" i="2"/>
  <c r="R142" i="2" s="1"/>
  <c r="P143" i="2"/>
  <c r="P142" i="2"/>
  <c r="BK143" i="2"/>
  <c r="BK142" i="2"/>
  <c r="J142" i="2" s="1"/>
  <c r="J67" i="2" s="1"/>
  <c r="J143" i="2"/>
  <c r="BE143" i="2"/>
  <c r="BI137" i="2"/>
  <c r="BH137" i="2"/>
  <c r="BG137" i="2"/>
  <c r="BF137" i="2"/>
  <c r="T137" i="2"/>
  <c r="R137" i="2"/>
  <c r="P137" i="2"/>
  <c r="BK137" i="2"/>
  <c r="J137" i="2"/>
  <c r="BE137" i="2"/>
  <c r="BI133" i="2"/>
  <c r="BH133" i="2"/>
  <c r="BG133" i="2"/>
  <c r="BF133" i="2"/>
  <c r="T133" i="2"/>
  <c r="R133" i="2"/>
  <c r="P133" i="2"/>
  <c r="BK133" i="2"/>
  <c r="J133" i="2"/>
  <c r="BE133" i="2"/>
  <c r="BI131" i="2"/>
  <c r="BH131" i="2"/>
  <c r="BG131" i="2"/>
  <c r="BF131" i="2"/>
  <c r="T131" i="2"/>
  <c r="R131" i="2"/>
  <c r="P131" i="2"/>
  <c r="BK131" i="2"/>
  <c r="J131" i="2"/>
  <c r="BE131" i="2"/>
  <c r="BI128" i="2"/>
  <c r="BH128" i="2"/>
  <c r="BG128" i="2"/>
  <c r="BF128" i="2"/>
  <c r="T128" i="2"/>
  <c r="R128" i="2"/>
  <c r="P128" i="2"/>
  <c r="BK128" i="2"/>
  <c r="J128" i="2"/>
  <c r="BE128" i="2" s="1"/>
  <c r="BI126" i="2"/>
  <c r="BH126" i="2"/>
  <c r="BG126" i="2"/>
  <c r="BF126" i="2"/>
  <c r="T126" i="2"/>
  <c r="R126" i="2"/>
  <c r="P126" i="2"/>
  <c r="BK126" i="2"/>
  <c r="J126" i="2"/>
  <c r="BE126" i="2"/>
  <c r="BI123" i="2"/>
  <c r="BH123" i="2"/>
  <c r="BG123" i="2"/>
  <c r="BF123" i="2"/>
  <c r="T123" i="2"/>
  <c r="R123" i="2"/>
  <c r="P123" i="2"/>
  <c r="BK123" i="2"/>
  <c r="J123" i="2"/>
  <c r="BE123" i="2"/>
  <c r="BI120" i="2"/>
  <c r="BH120" i="2"/>
  <c r="BG120" i="2"/>
  <c r="BF120" i="2"/>
  <c r="T120" i="2"/>
  <c r="R120" i="2"/>
  <c r="P120" i="2"/>
  <c r="BK120" i="2"/>
  <c r="J120" i="2"/>
  <c r="BE120" i="2"/>
  <c r="BI117" i="2"/>
  <c r="BH117" i="2"/>
  <c r="BG117" i="2"/>
  <c r="BF117" i="2"/>
  <c r="T117" i="2"/>
  <c r="R117" i="2"/>
  <c r="P117" i="2"/>
  <c r="BK117" i="2"/>
  <c r="J117" i="2"/>
  <c r="BE117" i="2"/>
  <c r="BI114" i="2"/>
  <c r="BH114" i="2"/>
  <c r="BG114" i="2"/>
  <c r="BF114" i="2"/>
  <c r="T114" i="2"/>
  <c r="R114" i="2"/>
  <c r="P114" i="2"/>
  <c r="BK114" i="2"/>
  <c r="J114" i="2"/>
  <c r="BE114" i="2"/>
  <c r="BI111" i="2"/>
  <c r="BH111" i="2"/>
  <c r="BG111" i="2"/>
  <c r="BF111" i="2"/>
  <c r="T111" i="2"/>
  <c r="R111" i="2"/>
  <c r="P111" i="2"/>
  <c r="BK111" i="2"/>
  <c r="J111" i="2"/>
  <c r="BE111" i="2"/>
  <c r="BI108" i="2"/>
  <c r="BH108" i="2"/>
  <c r="BG108" i="2"/>
  <c r="BF108" i="2"/>
  <c r="T108" i="2"/>
  <c r="R108" i="2"/>
  <c r="P108" i="2"/>
  <c r="BK108" i="2"/>
  <c r="J108" i="2"/>
  <c r="BE108" i="2"/>
  <c r="BI105" i="2"/>
  <c r="BH105" i="2"/>
  <c r="BG105" i="2"/>
  <c r="BF105" i="2"/>
  <c r="T105" i="2"/>
  <c r="R105" i="2"/>
  <c r="P105" i="2"/>
  <c r="BK105" i="2"/>
  <c r="J105" i="2"/>
  <c r="BE105" i="2"/>
  <c r="BI101" i="2"/>
  <c r="BH101" i="2"/>
  <c r="BG101" i="2"/>
  <c r="BF101" i="2"/>
  <c r="T101" i="2"/>
  <c r="R101" i="2"/>
  <c r="P101" i="2"/>
  <c r="BK101" i="2"/>
  <c r="J101" i="2"/>
  <c r="BE101" i="2"/>
  <c r="BI98" i="2"/>
  <c r="BH98" i="2"/>
  <c r="BG98" i="2"/>
  <c r="BF98" i="2"/>
  <c r="T98" i="2"/>
  <c r="R98" i="2"/>
  <c r="P98" i="2"/>
  <c r="BK98" i="2"/>
  <c r="J98" i="2"/>
  <c r="BE98" i="2"/>
  <c r="BI95" i="2"/>
  <c r="F38" i="2" s="1"/>
  <c r="BD54" i="1" s="1"/>
  <c r="BD53" i="1" s="1"/>
  <c r="BH95" i="2"/>
  <c r="F37" i="2" s="1"/>
  <c r="BC54" i="1" s="1"/>
  <c r="BC53" i="1" s="1"/>
  <c r="BG95" i="2"/>
  <c r="F36" i="2"/>
  <c r="BB54" i="1" s="1"/>
  <c r="BB53" i="1" s="1"/>
  <c r="BF95" i="2"/>
  <c r="J35" i="2" s="1"/>
  <c r="AW54" i="1" s="1"/>
  <c r="T95" i="2"/>
  <c r="T94" i="2"/>
  <c r="R95" i="2"/>
  <c r="R94" i="2"/>
  <c r="R93" i="2" s="1"/>
  <c r="R92" i="2" s="1"/>
  <c r="P95" i="2"/>
  <c r="P94" i="2"/>
  <c r="P93" i="2" s="1"/>
  <c r="P92" i="2" s="1"/>
  <c r="AU54" i="1" s="1"/>
  <c r="AU53" i="1" s="1"/>
  <c r="BK95" i="2"/>
  <c r="BK94" i="2" s="1"/>
  <c r="J95" i="2"/>
  <c r="BE95" i="2" s="1"/>
  <c r="J88" i="2"/>
  <c r="F88" i="2"/>
  <c r="F86" i="2"/>
  <c r="E84" i="2"/>
  <c r="J59" i="2"/>
  <c r="F59" i="2"/>
  <c r="F57" i="2"/>
  <c r="E55" i="2"/>
  <c r="J22" i="2"/>
  <c r="E22" i="2"/>
  <c r="F89" i="2" s="1"/>
  <c r="J21" i="2"/>
  <c r="J16" i="2"/>
  <c r="J86" i="2" s="1"/>
  <c r="J57" i="2"/>
  <c r="E7" i="2"/>
  <c r="E49" i="2" s="1"/>
  <c r="E78" i="2"/>
  <c r="AS53" i="1"/>
  <c r="AS52" i="1" s="1"/>
  <c r="AS51" i="1" s="1"/>
  <c r="L47" i="1"/>
  <c r="AM46" i="1"/>
  <c r="L46" i="1"/>
  <c r="AM44" i="1"/>
  <c r="L44" i="1"/>
  <c r="L42" i="1"/>
  <c r="L41" i="1"/>
  <c r="J224" i="4" l="1"/>
  <c r="J70" i="4" s="1"/>
  <c r="BK223" i="4"/>
  <c r="J223" i="4" s="1"/>
  <c r="J69" i="4" s="1"/>
  <c r="AY53" i="1"/>
  <c r="BC52" i="1"/>
  <c r="R92" i="3"/>
  <c r="AX53" i="1"/>
  <c r="BB52" i="1"/>
  <c r="J139" i="7"/>
  <c r="J66" i="7" s="1"/>
  <c r="BK138" i="7"/>
  <c r="J138" i="7" s="1"/>
  <c r="J65" i="7" s="1"/>
  <c r="J85" i="8"/>
  <c r="J58" i="8" s="1"/>
  <c r="BK84" i="8"/>
  <c r="BD52" i="1"/>
  <c r="BD51" i="1" s="1"/>
  <c r="W30" i="1" s="1"/>
  <c r="J32" i="7"/>
  <c r="AV59" i="1" s="1"/>
  <c r="AT59" i="1" s="1"/>
  <c r="F32" i="7"/>
  <c r="AZ59" i="1" s="1"/>
  <c r="J94" i="2"/>
  <c r="J66" i="2" s="1"/>
  <c r="BK93" i="2"/>
  <c r="T93" i="2"/>
  <c r="T92" i="2" s="1"/>
  <c r="F34" i="3"/>
  <c r="AZ55" i="1" s="1"/>
  <c r="T93" i="4"/>
  <c r="T92" i="4" s="1"/>
  <c r="F32" i="5"/>
  <c r="AZ57" i="1" s="1"/>
  <c r="J32" i="5"/>
  <c r="AV57" i="1" s="1"/>
  <c r="AT57" i="1" s="1"/>
  <c r="J93" i="7"/>
  <c r="J62" i="7" s="1"/>
  <c r="BK92" i="7"/>
  <c r="R84" i="8"/>
  <c r="R83" i="8" s="1"/>
  <c r="AT55" i="1"/>
  <c r="T92" i="3"/>
  <c r="F32" i="4"/>
  <c r="AZ56" i="1" s="1"/>
  <c r="J32" i="4"/>
  <c r="AV56" i="1" s="1"/>
  <c r="J87" i="5"/>
  <c r="J62" i="5" s="1"/>
  <c r="BK86" i="5"/>
  <c r="P92" i="7"/>
  <c r="P91" i="7" s="1"/>
  <c r="AU59" i="1" s="1"/>
  <c r="AU52" i="1" s="1"/>
  <c r="AU51" i="1" s="1"/>
  <c r="R92" i="7"/>
  <c r="R91" i="7" s="1"/>
  <c r="T84" i="8"/>
  <c r="T83" i="8" s="1"/>
  <c r="J94" i="4"/>
  <c r="J62" i="4" s="1"/>
  <c r="BK93" i="4"/>
  <c r="J34" i="2"/>
  <c r="AV54" i="1" s="1"/>
  <c r="AT54" i="1" s="1"/>
  <c r="F34" i="2"/>
  <c r="AZ54" i="1" s="1"/>
  <c r="AZ53" i="1" s="1"/>
  <c r="J108" i="3"/>
  <c r="J68" i="3" s="1"/>
  <c r="BK107" i="3"/>
  <c r="J107" i="3" s="1"/>
  <c r="J67" i="3" s="1"/>
  <c r="J186" i="7"/>
  <c r="J69" i="7" s="1"/>
  <c r="BK185" i="7"/>
  <c r="J185" i="7" s="1"/>
  <c r="J68" i="7" s="1"/>
  <c r="F60" i="2"/>
  <c r="E49" i="3"/>
  <c r="F89" i="3"/>
  <c r="F82" i="5"/>
  <c r="E72" i="6"/>
  <c r="J32" i="6"/>
  <c r="AV58" i="1" s="1"/>
  <c r="AT58" i="1" s="1"/>
  <c r="F33" i="7"/>
  <c r="BA59" i="1" s="1"/>
  <c r="F52" i="8"/>
  <c r="F30" i="8"/>
  <c r="AZ60" i="1" s="1"/>
  <c r="J33" i="4"/>
  <c r="AW56" i="1" s="1"/>
  <c r="BK85" i="6"/>
  <c r="E45" i="8"/>
  <c r="BK93" i="3"/>
  <c r="F56" i="4"/>
  <c r="F33" i="5"/>
  <c r="BA57" i="1" s="1"/>
  <c r="F35" i="2"/>
  <c r="BA54" i="1" s="1"/>
  <c r="BA53" i="1" s="1"/>
  <c r="J53" i="4"/>
  <c r="J92" i="7" l="1"/>
  <c r="J61" i="7" s="1"/>
  <c r="BK91" i="7"/>
  <c r="J91" i="7" s="1"/>
  <c r="AX52" i="1"/>
  <c r="BB51" i="1"/>
  <c r="J86" i="5"/>
  <c r="J61" i="5" s="1"/>
  <c r="BK85" i="5"/>
  <c r="J85" i="5" s="1"/>
  <c r="AZ52" i="1"/>
  <c r="AV53" i="1"/>
  <c r="AT53" i="1" s="1"/>
  <c r="AT56" i="1"/>
  <c r="AY52" i="1"/>
  <c r="BC51" i="1"/>
  <c r="J93" i="3"/>
  <c r="J65" i="3" s="1"/>
  <c r="BK92" i="3"/>
  <c r="J92" i="3" s="1"/>
  <c r="J84" i="8"/>
  <c r="J57" i="8" s="1"/>
  <c r="BK83" i="8"/>
  <c r="J83" i="8" s="1"/>
  <c r="J93" i="4"/>
  <c r="J61" i="4" s="1"/>
  <c r="BK92" i="4"/>
  <c r="J92" i="4" s="1"/>
  <c r="BK84" i="6"/>
  <c r="J84" i="6" s="1"/>
  <c r="J85" i="6"/>
  <c r="J61" i="6" s="1"/>
  <c r="AW53" i="1"/>
  <c r="BA52" i="1"/>
  <c r="J93" i="2"/>
  <c r="J65" i="2" s="1"/>
  <c r="BK92" i="2"/>
  <c r="J92" i="2" s="1"/>
  <c r="J56" i="8" l="1"/>
  <c r="J27" i="8"/>
  <c r="J64" i="3"/>
  <c r="J31" i="3"/>
  <c r="AX51" i="1"/>
  <c r="W28" i="1"/>
  <c r="AZ51" i="1"/>
  <c r="AV52" i="1"/>
  <c r="AT52" i="1" s="1"/>
  <c r="AW52" i="1"/>
  <c r="BA51" i="1"/>
  <c r="AY51" i="1"/>
  <c r="W29" i="1"/>
  <c r="J60" i="7"/>
  <c r="J29" i="7"/>
  <c r="J64" i="2"/>
  <c r="J31" i="2"/>
  <c r="J60" i="5"/>
  <c r="J29" i="5"/>
  <c r="J60" i="6"/>
  <c r="J29" i="6"/>
  <c r="J60" i="4"/>
  <c r="J29" i="4"/>
  <c r="J38" i="7" l="1"/>
  <c r="AG59" i="1"/>
  <c r="AN59" i="1" s="1"/>
  <c r="AG58" i="1"/>
  <c r="AN58" i="1" s="1"/>
  <c r="J38" i="6"/>
  <c r="AG54" i="1"/>
  <c r="J40" i="2"/>
  <c r="W26" i="1"/>
  <c r="AV51" i="1"/>
  <c r="AG55" i="1"/>
  <c r="AN55" i="1" s="1"/>
  <c r="J40" i="3"/>
  <c r="AG57" i="1"/>
  <c r="AN57" i="1" s="1"/>
  <c r="J38" i="5"/>
  <c r="AG60" i="1"/>
  <c r="AN60" i="1" s="1"/>
  <c r="J36" i="8"/>
  <c r="AG56" i="1"/>
  <c r="AN56" i="1" s="1"/>
  <c r="J38" i="4"/>
  <c r="W27" i="1"/>
  <c r="AW51" i="1"/>
  <c r="AK27" i="1" s="1"/>
  <c r="AN54" i="1" l="1"/>
  <c r="AG53" i="1"/>
  <c r="AK26" i="1"/>
  <c r="AT51" i="1"/>
  <c r="AG52" i="1" l="1"/>
  <c r="AN53" i="1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<sst xmlns="http://schemas.openxmlformats.org/spreadsheetml/2006/main" count="5320" uniqueCount="1000">
  <si>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</si>
  <si>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</si>
  <si>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</si>
  <si>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</si>
  <si>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</si>
  <si>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</si>
  <si>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</si>
  <si>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{27b2c793-55b7-48e0-9353-e5379befe254}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</si>
  <si>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</si>
  <si>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</si>
  <si>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</si>
  <si>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</si>
  <si>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</si>
  <si>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</si>
  <si>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</si>
  <si>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</si>
  <si>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56415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</si>
  <si>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</si>
  <si>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</si>
  <si>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VYŽLOVKA – CHODNÍK V ULICI PRAŽSKÁ A JEVANSKÁ</t>
  </si>
  <si>
    <t>KSO:</t>
  </si>
  <si>
    <t/>
  </si>
  <si>
    <t>CC-CZ:</t>
  </si>
  <si>
    <t>Místo:</t>
  </si>
  <si>
    <t>Vyžlovka</t>
  </si>
  <si>
    <t>Datum:</t>
  </si>
  <si>
    <t>26. 9. 2018</t>
  </si>
  <si>
    <t>Zadavatel:</t>
  </si>
  <si>
    <t>IČ:</t>
  </si>
  <si>
    <t>OÚ Vyžlovka</t>
  </si>
  <si>
    <t>DIČ:</t>
  </si>
  <si>
    <t>Uchazeč:</t>
  </si>
  <si>
    <t>Vyplň údaj</t>
  </si>
  <si>
    <t>Projektant:</t>
  </si>
  <si>
    <t>VIN Consult, s. r. 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</si>
  <si>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</si>
  <si>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</si>
  <si>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</si>
  <si>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</si>
  <si>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</si>
  <si>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</si>
  <si>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</si>
  <si>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</si>
  <si>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</si>
  <si>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</si>
  <si>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</si>
  <si>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</si>
  <si>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</si>
  <si>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</si>
  <si>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</si>
  <si>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</si>
  <si>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</si>
  <si>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</si>
  <si>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</si>
  <si>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</si>
  <si>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</si>
  <si>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</si>
  <si>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</si>
  <si>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</si>
  <si>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</si>
  <si>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</si>
  <si>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</si>
  <si>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</si>
  <si>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</si>
  <si>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</si>
  <si>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</si>
  <si>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</si>
  <si>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</si>
  <si>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</si>
  <si>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</si>
  <si>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</si>
  <si>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</si>
  <si>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</si>
  <si>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</si>
  <si>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</si>
  <si>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56415_1-2</t>
  </si>
  <si>
    <t>Chodník v ulici Pražská</t>
  </si>
  <si>
    <t>STA</t>
  </si>
  <si>
    <t>1</t>
  </si>
  <si>
    <t>{ba721b6d-99b0-4c28-854f-9793c7fadc91}</t>
  </si>
  <si>
    <t>2</t>
  </si>
  <si>
    <t>SO 001.1</t>
  </si>
  <si>
    <t>Příprava území</t>
  </si>
  <si>
    <t>Soupis</t>
  </si>
  <si>
    <t>{34068491-7ab4-4d17-8f64-ce616ec7354e}</t>
  </si>
  <si>
    <t>/</t>
  </si>
  <si>
    <t>SO 001.1a</t>
  </si>
  <si>
    <t>Příprava území - chodník</t>
  </si>
  <si>
    <t>3</t>
  </si>
  <si>
    <t>{0191dc4f-9ce3-4259-b4e7-fd648a1a0701}</t>
  </si>
  <si>
    <t>SO 001.1b</t>
  </si>
  <si>
    <t>Příprava území - VO</t>
  </si>
  <si>
    <t>{d3dc6a76-a9e9-4ab3-a1f2-b4a83ca49ff8}</t>
  </si>
  <si>
    <t>SO 100.1</t>
  </si>
  <si>
    <t>Chodník podél ulice Pražská</t>
  </si>
  <si>
    <t>{805eac9c-fc16-4d86-95b0-b4776decad77}</t>
  </si>
  <si>
    <t>SO 101.1</t>
  </si>
  <si>
    <t>Definitivní dopravní značení</t>
  </si>
  <si>
    <t>{b37cc7b3-6167-420e-8143-3665f44279ab}</t>
  </si>
  <si>
    <t>SO 102.1</t>
  </si>
  <si>
    <t>Provizorní dopravní značení</t>
  </si>
  <si>
    <t>{bb61acf9-c417-4e84-acba-f46cb7d7ff92}</t>
  </si>
  <si>
    <t>SO 400.1</t>
  </si>
  <si>
    <t>Úprava veřejného osvětlení</t>
  </si>
  <si>
    <t>{129b5957-2069-4d2a-9ee7-bda8079c83d1}</t>
  </si>
  <si>
    <t>VON</t>
  </si>
  <si>
    <t>Vedlejší a ostatní náklady</t>
  </si>
  <si>
    <t>{55caa64f-5182-46eb-8e8f-e4ea61e64c28}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</si>
  <si>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</si>
  <si>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</si>
  <si>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</si>
  <si>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</si>
  <si>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</si>
  <si>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</si>
  <si>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</si>
  <si>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56415_1-2 - Chodník v ulici Pražská</t>
  </si>
  <si>
    <t>Soupis:</t>
  </si>
  <si>
    <t>SO 001.1 - Příprava území</t>
  </si>
  <si>
    <t>Úroveň 3:</t>
  </si>
  <si>
    <t>SO 001.1a - Příprava území - chodník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</si>
  <si>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</si>
  <si>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</si>
  <si>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</si>
  <si>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</si>
  <si>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</si>
  <si>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</si>
  <si>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</si>
  <si>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</si>
  <si>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</si>
  <si>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</si>
  <si>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</si>
  <si>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</si>
  <si>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</si>
  <si>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</si>
  <si>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</si>
  <si>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</si>
  <si>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</si>
  <si>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</si>
  <si>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</si>
  <si>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</si>
  <si>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</si>
  <si>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</si>
  <si>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</si>
  <si>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</si>
  <si>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</si>
  <si>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</si>
  <si>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</si>
  <si>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</si>
  <si>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113106134</t>
  </si>
  <si>
    <t>Rozebrání dlažeb ze zámkových dlaždic komunikací pro pěší strojně pl do 50 m2</t>
  </si>
  <si>
    <t>m2</t>
  </si>
  <si>
    <t>CS ÚRS 2018 02</t>
  </si>
  <si>
    <t>4</t>
  </si>
  <si>
    <t>599372532</t>
  </si>
  <si>
    <t>PP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</si>
  <si>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</si>
  <si>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VV</t>
  </si>
  <si>
    <t>"Vybourání krytu chodníků s dlážděným povrchem tl. 60mm vč. lože tl. 30mm" 33,0</t>
  </si>
  <si>
    <t>113106187</t>
  </si>
  <si>
    <t>Rozebrání dlažeb vozovek ze zámkové dlažby s ložem z kameniva strojně pl do 50 m2</t>
  </si>
  <si>
    <t>-132975134</t>
  </si>
  <si>
    <t>Rozebrání dlažeb a dílců vozovek a ploch s přemístěním hmot na skládku na vzdálenost do 3 m nebo s naložením na dopravní prostředek, s jakoukoliv výplní spár strojně plochy jednotlivě do 50 m2 ze zámkové dlažby s ložem z kameniva</t>
  </si>
  <si>
    <t>"Vybourání krytu vjezdů s dlážděným povrchem tl. 80mm vč. lože tl. 40mm" 17,6</t>
  </si>
  <si>
    <t>113107163</t>
  </si>
  <si>
    <t>Odstranění podkladu z kameniva drceného tl 300 mm strojně pl přes 50 do 200 m2</t>
  </si>
  <si>
    <t>-271025629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</si>
  <si>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</si>
  <si>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"Vybourání stáv. podkl. vrstev vozovky tl. 250mm" 110,0</t>
  </si>
  <si>
    <t>"Vybourání stáv. podkl. vrstev vjezdů s živičným povrchem tl. 250mm" 105,6</t>
  </si>
  <si>
    <t>113107172</t>
  </si>
  <si>
    <t>Odstranění podkladu z betonu prostého tl 300 mm strojně pl přes 50 do 200 m2</t>
  </si>
  <si>
    <t>-1835122009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</si>
  <si>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</si>
  <si>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"Vybourání stáv. podkl. vrstev vozovky tl. 200mm" 110,0</t>
  </si>
  <si>
    <t>5</t>
  </si>
  <si>
    <t>113107182</t>
  </si>
  <si>
    <t>Odstranění podkladu živičného tl 100 mm strojně pl přes 50 do 200 m2</t>
  </si>
  <si>
    <t>1578675434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</si>
  <si>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</si>
  <si>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"Vybourání stáv. asf. vrstev vjezdů s živičným povrchem tl. 90mm" 105,6</t>
  </si>
  <si>
    <t>6</t>
  </si>
  <si>
    <t>113107183</t>
  </si>
  <si>
    <t>Odstranění podkladu živičného tl 150 mm strojně pl přes 50 do 200 m2</t>
  </si>
  <si>
    <t>36053144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</si>
  <si>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</si>
  <si>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"Vybourání stáv. asf. vrstev vozovky tl. 150mm" 68,2+110,0</t>
  </si>
  <si>
    <t>7</t>
  </si>
  <si>
    <t>113107322</t>
  </si>
  <si>
    <t>Odstranění podkladu z kameniva drceného tl 200 mm strojně pl do 50 m2</t>
  </si>
  <si>
    <t>-1475766549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</si>
  <si>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</si>
  <si>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"Vybourání stáv. podkl. vrstev chodníků s dlážděným povrchem tl. 150mm" 33,0</t>
  </si>
  <si>
    <t>8</t>
  </si>
  <si>
    <t>113107323</t>
  </si>
  <si>
    <t>Odstranění podkladu z kameniva drceného tl 300 mm strojně pl do 50 m2</t>
  </si>
  <si>
    <t>-49944648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</si>
  <si>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</si>
  <si>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"Vybourání stáv. podkl. vrstev vjezdů s dlážděným povrchem tl. 250mm" 17,6</t>
  </si>
  <si>
    <t>9</t>
  </si>
  <si>
    <t>113202111</t>
  </si>
  <si>
    <t>Vytrhání obrub krajníků obrubníků stojatých</t>
  </si>
  <si>
    <t>m</t>
  </si>
  <si>
    <t>76913863</t>
  </si>
  <si>
    <t>Vytrhání obrub  s vybouráním lože, s přemístěním hmot na skládku na vzdálenost do 3 m nebo s naložením na dopravní prostředek z krajníků nebo obrubníků stojatých</t>
  </si>
  <si>
    <t>"obruby ABO 2-15" 28</t>
  </si>
  <si>
    <t>10</t>
  </si>
  <si>
    <t>122201101</t>
  </si>
  <si>
    <t>Odkopávky a prokopávky nezapažené v hornině tř. 3 objem do 100 m3</t>
  </si>
  <si>
    <t>m3</t>
  </si>
  <si>
    <t>-2091673608</t>
  </si>
  <si>
    <t>Odkopávky a prokopávky nezapažené  s přehozením výkopku na vzdálenost do 3 m nebo s naložením na dopravní prostředek v hornině tř. 3 do 100 m3</t>
  </si>
  <si>
    <t>"výkopy vč. stávající zeleně (degradovaná ornice, drn)" 53,9</t>
  </si>
  <si>
    <t>11</t>
  </si>
  <si>
    <t>122201109</t>
  </si>
  <si>
    <t>Příplatek za lepivost u odkopávek v hornině tř. 1 až 3</t>
  </si>
  <si>
    <t>1526624791</t>
  </si>
  <si>
    <t>Odkopávky a prokopávky nezapažené  s přehozením výkopku na vzdálenost do 3 m nebo s naložením na dopravní prostředek v hornině tř. 3 Příplatek k cenám za lepivost horniny tř. 3</t>
  </si>
  <si>
    <t>12</t>
  </si>
  <si>
    <t>132201101</t>
  </si>
  <si>
    <t>Hloubení rýh š do 600 mm v hornině tř. 3 objemu do 100 m3</t>
  </si>
  <si>
    <t>1088871758</t>
  </si>
  <si>
    <t>Hloubení zapažených i nezapažených rýh šířky do 600 mm  s urovnáním dna do předepsaného profilu a spádu v hornině tř. 3 do 100 m3</t>
  </si>
  <si>
    <t>"rýhy pro provedení propustků pod sjezdy a zídku" 20</t>
  </si>
  <si>
    <t>13</t>
  </si>
  <si>
    <t>132201109</t>
  </si>
  <si>
    <t>Příplatek za lepivost k hloubení rýh š do 600 mm v hornině tř. 3</t>
  </si>
  <si>
    <t>-702756980</t>
  </si>
  <si>
    <t>Hloubení zapažených i nezapažených rýh šířky do 600 mm  s urovnáním dna do předepsaného profilu a spádu v hornině tř. 3 Příplatek k cenám za lepivost horniny tř. 3</t>
  </si>
  <si>
    <t>14</t>
  </si>
  <si>
    <t>162701105-1</t>
  </si>
  <si>
    <t>Vodorovné přemístění výkopku/sypaniny z horniny tř. 1 až 4 na skládku dle dodavatele stavby včetně uložení</t>
  </si>
  <si>
    <t>511555213</t>
  </si>
  <si>
    <t>171201211</t>
  </si>
  <si>
    <t>Poplatek za uložení stavebního odpadu - zeminy a kameniva na skládce</t>
  </si>
  <si>
    <t>t</t>
  </si>
  <si>
    <t>1595516527</t>
  </si>
  <si>
    <t>Poplatek za uložení stavebního odpadu na skládce (skládkovné) zeminy a kameniva zatříděného do Katalogu odpadů pod kódem 170 504</t>
  </si>
  <si>
    <t>"výkopy" 53,9</t>
  </si>
  <si>
    <t>73,9*1,8 'Přepočtené koeficientem množství</t>
  </si>
  <si>
    <t>Ostatní konstrukce a práce, bourání</t>
  </si>
  <si>
    <t>16</t>
  </si>
  <si>
    <t>919735113</t>
  </si>
  <si>
    <t>Řezání stávajícího živičného krytu hl do 150 mm</t>
  </si>
  <si>
    <t>870318323</t>
  </si>
  <si>
    <t>Řezání stávajícího živičného krytu nebo podkladu  hloubky přes 100 do 150 mm</t>
  </si>
  <si>
    <t>"Zaříznutí vozovky" 352</t>
  </si>
  <si>
    <t>997</t>
  </si>
  <si>
    <t>Přesun sutě</t>
  </si>
  <si>
    <t>17</t>
  </si>
  <si>
    <t>997221551-1</t>
  </si>
  <si>
    <t>Vodorovná doprava suti na skládku ze sypkých materiálů na vzdálenost dle dodavatele stavby včetně uložení</t>
  </si>
  <si>
    <t>513737717</t>
  </si>
  <si>
    <t>Vodorovná doprava suti na skládku bez naložení, ale se složením a s hrubým urovnáním ze sypkých materiálů, na vzdálenost dle dodavatele stavby včetně uložení</t>
  </si>
  <si>
    <t>"kamenivo, podkladní vrstvy" 94,864+9,57+7,744</t>
  </si>
  <si>
    <t>18</t>
  </si>
  <si>
    <t>997221561-1</t>
  </si>
  <si>
    <t>Vodorovná doprava suti na skládku z kusových materiálů na vzdálenost dle dodavatele stavby včetně uložení</t>
  </si>
  <si>
    <t>-732413209</t>
  </si>
  <si>
    <t>Vodorovná doprava suti na skládku bez naložení, ale se složením a s hrubým urovnáním z kusových materiálů na vzdálenost dle dodavatele stavby včetně uložení</t>
  </si>
  <si>
    <t>"dlažby" 8,58+5,192</t>
  </si>
  <si>
    <t>"beton (SC)" 68,75</t>
  </si>
  <si>
    <t>"živice" 23,232+56,311</t>
  </si>
  <si>
    <t>"obruby" 5,74</t>
  </si>
  <si>
    <t>19</t>
  </si>
  <si>
    <t>997221815</t>
  </si>
  <si>
    <t>Poplatek za uložení na skládce (skládkovné) stavebního odpadu betonového kód odpadu 170 101</t>
  </si>
  <si>
    <t>-554823857</t>
  </si>
  <si>
    <t>Poplatek za uložení stavebního odpadu na skládce (skládkovné) z prostého betonu zatříděného do Katalogu odpadů pod kódem 170 101</t>
  </si>
  <si>
    <t>20</t>
  </si>
  <si>
    <t>997221845</t>
  </si>
  <si>
    <t>Poplatek za uložení na skládce (skládkovné) odpadu asfaltového bez dehtu kód odpadu 170 302</t>
  </si>
  <si>
    <t>88186321</t>
  </si>
  <si>
    <t>Poplatek za uložení stavebního odpadu na skládce (skládkovné) asfaltového bez obsahu dehtu zatříděného do Katalogu odpadů pod kódem 170 302</t>
  </si>
  <si>
    <t>997221855</t>
  </si>
  <si>
    <t>Poplatek za uložení na skládce (skládkovné) zeminy a kameniva kód odpadu 170 504</t>
  </si>
  <si>
    <t>1802370826</t>
  </si>
  <si>
    <t>SO 001.1b - Příprava území - VO</t>
  </si>
  <si>
    <t>D1 - M - Práce a dodávky M</t>
  </si>
  <si>
    <t xml:space="preserve">    D2 - 21-M - demontáže stáv. Elektromontáže</t>
  </si>
  <si>
    <t>D3 - OST - Ostatní</t>
  </si>
  <si>
    <t xml:space="preserve">    D4 - O01 - Ostatní náklady a revize</t>
  </si>
  <si>
    <t>D1</t>
  </si>
  <si>
    <t>M - Práce a dodávky M</t>
  </si>
  <si>
    <t>D2</t>
  </si>
  <si>
    <t>21-M - demontáže stáv. Elektromontáže</t>
  </si>
  <si>
    <t>210202010</t>
  </si>
  <si>
    <t>Demontáž svítidel výbojkových průmyslových stropních závěsných raménkových</t>
  </si>
  <si>
    <t>kus</t>
  </si>
  <si>
    <t>210204011</t>
  </si>
  <si>
    <t>Demontáž stožárů osvětlení ocelových samostatně stojících délky do 12 m</t>
  </si>
  <si>
    <t>210204103</t>
  </si>
  <si>
    <t>Demontáž výložníků osvětlení jednoramenných sloupových hmotnosti do 35 kg</t>
  </si>
  <si>
    <t>210204201</t>
  </si>
  <si>
    <t>Demontáž elektrovýzbroje stožárů osvětlení 1 okruh</t>
  </si>
  <si>
    <t>210220301</t>
  </si>
  <si>
    <t>Demontáž svorek hromosvodných typu SS, SR 03 se 2 šrouby</t>
  </si>
  <si>
    <t>210220431</t>
  </si>
  <si>
    <t>Demontáž vedení hromosvodné - tvarování prvků</t>
  </si>
  <si>
    <t>D3</t>
  </si>
  <si>
    <t>OST - Ostatní</t>
  </si>
  <si>
    <t>D4</t>
  </si>
  <si>
    <t>O01 - Ostatní náklady a revize</t>
  </si>
  <si>
    <t>219000104</t>
  </si>
  <si>
    <t>součinnost správce sítě</t>
  </si>
  <si>
    <t>hod</t>
  </si>
  <si>
    <t>HZS</t>
  </si>
  <si>
    <t>odpojení stávajících rozvodů</t>
  </si>
  <si>
    <t>Pol1</t>
  </si>
  <si>
    <t>zához a úprava okolí po stáv. svítidlech</t>
  </si>
  <si>
    <t>Pol2</t>
  </si>
  <si>
    <t>ekologická likvidace stáv. zařízení</t>
  </si>
  <si>
    <t>kpl</t>
  </si>
  <si>
    <t>Pol3</t>
  </si>
  <si>
    <t>bourání stožárů autojeřábem</t>
  </si>
  <si>
    <t>ks</t>
  </si>
  <si>
    <t>22</t>
  </si>
  <si>
    <t>SO 100.1 - Chodník podél ulice Pražská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</si>
  <si>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</si>
  <si>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</si>
  <si>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</si>
  <si>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</si>
  <si>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998 - Přesun hmot</t>
  </si>
  <si>
    <t>PSV - Práce a dodávky PSV</t>
  </si>
  <si>
    <t xml:space="preserve">    711 - Izolace proti vodě, vlhkosti a plynům</t>
  </si>
  <si>
    <t>171101104</t>
  </si>
  <si>
    <t>Uložení sypaniny z hornin soudržných do násypů zhutněných do 102 % PS</t>
  </si>
  <si>
    <t>1689202053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</si>
  <si>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přes 100 do 102 % PS</t>
  </si>
  <si>
    <t>"násypy" 181,5</t>
  </si>
  <si>
    <t>M</t>
  </si>
  <si>
    <t>10364100</t>
  </si>
  <si>
    <t>zemina pro terénní úpravy - tříděná</t>
  </si>
  <si>
    <t>-1649589041</t>
  </si>
  <si>
    <t>P</t>
  </si>
  <si>
    <t>Poznámka k položce:
pořízení materiálu vč. naložení a dopravy</t>
  </si>
  <si>
    <t>181,5*1,8 'Přepočtené koeficientem množství</t>
  </si>
  <si>
    <t>181411131-2</t>
  </si>
  <si>
    <t>Založení trávníku výsevem plochy do 10000 m2 ve svahu přes 1:5, včetně obdělání půdy, hnojení půdy hnojivem a dodávkou hnojiva, včetně ošetření trávníku, klíčící trávník je nutné v suchém období kropit a po dosažení výšky 10 – 15 cm</t>
  </si>
  <si>
    <t>1110215811</t>
  </si>
  <si>
    <t>"Ohumusování tl. 100mm ve svahu a rovině, zatravnění" 414,7</t>
  </si>
  <si>
    <t>181951102</t>
  </si>
  <si>
    <t>Úprava pláně v hornině tř. 1 až 4 se zhutněním</t>
  </si>
  <si>
    <t>1983517441</t>
  </si>
  <si>
    <t>Úprava pláně vyrovnáním výškových rozdílů  v hornině tř. 1 až 4 se zhutněním</t>
  </si>
  <si>
    <t>"plochy chodníků a vjezdů" 656,7*1,1</t>
  </si>
  <si>
    <t>182301121</t>
  </si>
  <si>
    <t>Rozprostření ornice pl do 500 m2 ve svahu přes 1:5 tl vrstvy do 100 mm</t>
  </si>
  <si>
    <t>-1231894438</t>
  </si>
  <si>
    <t>Rozprostření a urovnání ornice ve svahu sklonu přes 1:5 při souvislé ploše do 500 m2, tl. vrstvy do 100 mm</t>
  </si>
  <si>
    <t>10364101</t>
  </si>
  <si>
    <t>zemina pro terénní úpravy -  ornice</t>
  </si>
  <si>
    <t>2024384765</t>
  </si>
  <si>
    <t>"Ohumusování tl. 100mm ve svahu a rovině, zatravnění" 414,7*0,1</t>
  </si>
  <si>
    <t>41,47*1,8 'Přepočtené koeficientem množství</t>
  </si>
  <si>
    <t>Zakládání</t>
  </si>
  <si>
    <t>273313511</t>
  </si>
  <si>
    <t>Základové desky z betonu tř. C 12/15</t>
  </si>
  <si>
    <t>-744253476</t>
  </si>
  <si>
    <t>Základy z betonu prostého desky z betonu kamenem neprokládaného tř. C 12/15</t>
  </si>
  <si>
    <t>"Podkladní beton základu betonové zídky š. 0,6m" 19,6*0,6*0,1*1,1</t>
  </si>
  <si>
    <t>274313611</t>
  </si>
  <si>
    <t>Základové pásy z betonu tř. C 16/20</t>
  </si>
  <si>
    <t>-1030953319</t>
  </si>
  <si>
    <t>Základy z betonu prostého pasy betonu kamenem neprokládaného tř. C 16/20</t>
  </si>
  <si>
    <t>"Základ betonové zídky š. 0,6m" 19,6*0,6*0,3</t>
  </si>
  <si>
    <t>274351121</t>
  </si>
  <si>
    <t>Zřízení bednění základových pasů rovného</t>
  </si>
  <si>
    <t>1367742390</t>
  </si>
  <si>
    <t>Bednění základů pasů rovné zřízení</t>
  </si>
  <si>
    <t>"Základ betonové zídky š. 0,6m" 2*(19,6+0,6)*0,3</t>
  </si>
  <si>
    <t>274351122</t>
  </si>
  <si>
    <t>Odstranění bednění základových pasů rovného</t>
  </si>
  <si>
    <t>-921883885</t>
  </si>
  <si>
    <t>Bednění základů pasů rovné odstranění</t>
  </si>
  <si>
    <t>Svislé a kompletní konstrukce</t>
  </si>
  <si>
    <t>311321814</t>
  </si>
  <si>
    <t>Nosná zeď ze ŽB pohledového tř. C 25/30 bez výztuže</t>
  </si>
  <si>
    <t>683696282</t>
  </si>
  <si>
    <t>Nadzákladové zdi z betonu železového (bez výztuže) nosné pohledového (v přírodní barvě drtí a přísad) tř. C 25/30</t>
  </si>
  <si>
    <t>"Betonová zídka š. 0,25m" 19,0*0,25*1,0</t>
  </si>
  <si>
    <t>311351121</t>
  </si>
  <si>
    <t>Zřízení oboustranného bednění nosných nadzákladových zdí</t>
  </si>
  <si>
    <t>380692742</t>
  </si>
  <si>
    <t>Bednění nadzákladových zdí nosných rovné oboustranné za každou stranu zřízení</t>
  </si>
  <si>
    <t>"Betonová zídka š. 0,25m" 2*(19,0+0,25)*1,0</t>
  </si>
  <si>
    <t>311351122</t>
  </si>
  <si>
    <t>Odstranění oboustranného bednění nosných nadzákladových zdí</t>
  </si>
  <si>
    <t>-2053975414</t>
  </si>
  <si>
    <t>Bednění nadzákladových zdí nosných rovné oboustranné za každou stranu odstranění</t>
  </si>
  <si>
    <t>311361821</t>
  </si>
  <si>
    <t>Výztuž nosných zdí betonářskou ocelí 10 505</t>
  </si>
  <si>
    <t>1918349415</t>
  </si>
  <si>
    <t>Výztuž nadzákladových zdí nosných svislých nebo odkloněných od svislice, rovných nebo oblých z betonářské oceli 10 505 (R) nebo BSt 500</t>
  </si>
  <si>
    <t>"Betonová zídka š. 0,25m - predikce 180kg/m3" 19,0*0,25*1,0*0,18</t>
  </si>
  <si>
    <t>Komunikace pozemní</t>
  </si>
  <si>
    <t>564851111</t>
  </si>
  <si>
    <t>Podklad ze štěrkodrtě ŠD tl 150 mm</t>
  </si>
  <si>
    <t>-619013611</t>
  </si>
  <si>
    <t>Podklad ze štěrkodrti ŠD  s rozprostřením a zhutněním, po zhutnění tl. 150 mm</t>
  </si>
  <si>
    <t>"Chodník dlážděný - ŠDA tl. 150mm" 485,1+9,9</t>
  </si>
  <si>
    <t>564871111</t>
  </si>
  <si>
    <t>Podklad ze štěrkodrtě ŠD tl 250 mm</t>
  </si>
  <si>
    <t>-334894811</t>
  </si>
  <si>
    <t>Podklad ze štěrkodrti ŠD  s rozprostřením a zhutněním, po zhutnění tl. 250 mm</t>
  </si>
  <si>
    <t>"Vjezd dlážděný - ŠDA tl. 250mm" 148,5</t>
  </si>
  <si>
    <t>"Vjezd zatravňovací dlažba - ŠDA tl. 250mm" 13,2</t>
  </si>
  <si>
    <t>578142115</t>
  </si>
  <si>
    <t>Litý asfalt MA 8 (LAJ) tl 40 mm š do 3 m z nemodifikovaného asfaltu</t>
  </si>
  <si>
    <t>1396641941</t>
  </si>
  <si>
    <t>Litý asfalt MA 8 (LAJ) s rozprostřením  z nemodifikovaného asfaltu v pruhu šířky do 3 m tl. 40 mm</t>
  </si>
  <si>
    <t>"zálivka MA 8 2x40mm" 2*35,2</t>
  </si>
  <si>
    <t>596211110</t>
  </si>
  <si>
    <t>Kladení zámkové dlažby komunikací pro pěší tl 60 mm skupiny A pl do 50 m2</t>
  </si>
  <si>
    <t>1957154186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</si>
  <si>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</si>
  <si>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"Chodník dlážděný - DL tl. 60mm barevná reliéfní, L 30mm" 9,9</t>
  </si>
  <si>
    <t>59245006</t>
  </si>
  <si>
    <t>dlažba skladebná betonová základní pro nevidomé 20 x 10 x 6 cm barevná</t>
  </si>
  <si>
    <t>1637518317</t>
  </si>
  <si>
    <t>"Chodník dlážděný - DL tl. 60mm barevná reliéfní, L 30mm" 9,9*1,03</t>
  </si>
  <si>
    <t>596211113</t>
  </si>
  <si>
    <t>Kladení zámkové dlažby komunikací pro pěší tl 60 mm skupiny A pl přes 300 m2</t>
  </si>
  <si>
    <t>-1689261996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</si>
  <si>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</si>
  <si>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"Chodník dlážděný - DL tl. 60mm přírodní, L 30mm" 485,1</t>
  </si>
  <si>
    <t>59245212</t>
  </si>
  <si>
    <t>dlažba zámková profilová základní 19,6x16,1x6 cm přírodní</t>
  </si>
  <si>
    <t>-1112773963</t>
  </si>
  <si>
    <t>"Chodník dlážděný - DL tl. 60mm přírodní, L 30mm" 485,1*1,01</t>
  </si>
  <si>
    <t>596212212</t>
  </si>
  <si>
    <t>Kladení zámkové dlažby pozemních komunikací tl 80 mm skupiny A pl do 300 m2</t>
  </si>
  <si>
    <t>-584766710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</si>
  <si>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</si>
  <si>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"Vjezd dlážděný - DL tl. 80mm přírodní, L 30mm" 148,5</t>
  </si>
  <si>
    <t>23</t>
  </si>
  <si>
    <t>59245213</t>
  </si>
  <si>
    <t>dlažba zámková profilová základní 19,6x16,1x8 cm přírodní</t>
  </si>
  <si>
    <t>-1243490301</t>
  </si>
  <si>
    <t>"Vjezd dlážděný - DL tl. 80mm přírodní, L 30mm" 148,5*1,02</t>
  </si>
  <si>
    <t>24</t>
  </si>
  <si>
    <t>596412210</t>
  </si>
  <si>
    <t>Kladení dlažby z vegetačních tvárnic pozemních komunikací tl 80 mm do 50 m2</t>
  </si>
  <si>
    <t>-2085536653</t>
  </si>
  <si>
    <t>Kladení dlažby z betonových vegetačních dlaždic pozemních komunikací  s ložem z kameniva těženého nebo drceného tl. do 50 mm, s vyplněním spár a vegetačních otvorů, s hutněním vibrováním tl. 80 mm, pro plochy do 50 m2</t>
  </si>
  <si>
    <t>"Vjezd zatravňovací dlažba - DL tl. 80mm, L 30mm" 13,2</t>
  </si>
  <si>
    <t>25</t>
  </si>
  <si>
    <t>59246016</t>
  </si>
  <si>
    <t>dlažba betonová vegetační 60x40x8cm</t>
  </si>
  <si>
    <t>-1849882559</t>
  </si>
  <si>
    <t>"Vjezd zatravňovací dlažba - DL tl. 80mm, L 30mm" 13,2*1,03</t>
  </si>
  <si>
    <t>Trubní vedení</t>
  </si>
  <si>
    <t>26</t>
  </si>
  <si>
    <t>899331111-1</t>
  </si>
  <si>
    <t>Výšková úprava uličního vstupu nebo vpusti do 200 mm zvýšením nebo snížením poklopu nebo mříže</t>
  </si>
  <si>
    <t>1372828213</t>
  </si>
  <si>
    <t>"Výšková úprava poklopů kanalizačních šachet" 5</t>
  </si>
  <si>
    <t>27</t>
  </si>
  <si>
    <t>899431111-1</t>
  </si>
  <si>
    <t>Výšková úprava uličního vstupu nebo vpusti do 200 mm zvýšením nebo snížením krycího hrnce, šoupěte nebo hydrantu</t>
  </si>
  <si>
    <t>-1263121136</t>
  </si>
  <si>
    <t>Výšková úprava uličního vstupu nebo vpusti do 200 mm zvýšením nebo snížením krycího hrnce, šoupěte nebo hydrantu bez úpravy armatur</t>
  </si>
  <si>
    <t>"Výšková úprava povrchových znaků vodovodu" 3</t>
  </si>
  <si>
    <t>28</t>
  </si>
  <si>
    <t>916131213</t>
  </si>
  <si>
    <t>Osazení silničního obrubníku betonového stojatého s boční opěrou do lože z betonu prostého</t>
  </si>
  <si>
    <t>1043811871</t>
  </si>
  <si>
    <t>Osazení silničního obrubníku betonového se zřízením lože, s vyplněním a zatřením spár cementovou maltou stojatého s boční opěrou z betonu prostého, do lože z betonu prostého</t>
  </si>
  <si>
    <t>"Obruby ABO 2-15" 352</t>
  </si>
  <si>
    <t>29</t>
  </si>
  <si>
    <t>59217031</t>
  </si>
  <si>
    <t>obrubník betonový silniční 100 x 15 x 25 cm</t>
  </si>
  <si>
    <t>-864738012</t>
  </si>
  <si>
    <t>30</t>
  </si>
  <si>
    <t>916331112</t>
  </si>
  <si>
    <t>Osazení zahradního obrubníku betonového do lože z betonu s boční opěrou</t>
  </si>
  <si>
    <t>-503749727</t>
  </si>
  <si>
    <t>Osazení zahradního obrubníku betonového s ložem tl. od 50 do 100 mm z betonu prostého tř. C 12/15 s boční opěrou z betonu prostého tř. C 12/15</t>
  </si>
  <si>
    <t>"Obruby ABO 4-8" 276,1</t>
  </si>
  <si>
    <t>31</t>
  </si>
  <si>
    <t>59217008</t>
  </si>
  <si>
    <t>obrubník betonový parkový 100x8x20cm</t>
  </si>
  <si>
    <t>602391251</t>
  </si>
  <si>
    <t>32</t>
  </si>
  <si>
    <t>919441211-1</t>
  </si>
  <si>
    <t>Čelo propustku šikmé z lomového kamene pro propustek z trub DN 300 až 500</t>
  </si>
  <si>
    <t>279385527</t>
  </si>
  <si>
    <t>Čelo propustku šikmé ze zdiva z lomového kamene, pro propustek z trub DN 300 až 500 mm</t>
  </si>
  <si>
    <t>Poznámka k položce:
kompletní, vč. podkladních vrstev</t>
  </si>
  <si>
    <t>"čela propustků DN 300" 5</t>
  </si>
  <si>
    <t>33</t>
  </si>
  <si>
    <t>919521110</t>
  </si>
  <si>
    <t>Zřízení silničního propustku z trub betonových nebo ŽB DN 300</t>
  </si>
  <si>
    <t>333393267</t>
  </si>
  <si>
    <t>Zřízení silničního propustku z trub betonových nebo železobetonových  DN 300 mm</t>
  </si>
  <si>
    <t>"trubní vedení DN 300 (propustky pod vjezdy, zatrubnění stávajícího příkopu)" 73,7</t>
  </si>
  <si>
    <t>34</t>
  </si>
  <si>
    <t>59222009</t>
  </si>
  <si>
    <t>trouba železobetonová hrdlová přímá s integrovaným spojem 30X250 cm</t>
  </si>
  <si>
    <t>1114589839</t>
  </si>
  <si>
    <t>73,7*1,015 'Přepočtené koeficientem množství</t>
  </si>
  <si>
    <t>35</t>
  </si>
  <si>
    <t>919535557</t>
  </si>
  <si>
    <t>Obetonování trubního propustku betonem prostým tř. C 16/20</t>
  </si>
  <si>
    <t>-1965965180</t>
  </si>
  <si>
    <t>Obetonování trubního propustku  betonem prostým bez zvýšených nároků na prostředí tř. C 16/20</t>
  </si>
  <si>
    <t>"trubní vedení DN 300 (propustky pod vjezdy, zatrubnění stávajícího příkopu) - lože a příp. obetonování, prům. 0,15m3/mb" 73,7*0,15</t>
  </si>
  <si>
    <t>36</t>
  </si>
  <si>
    <t>935112111</t>
  </si>
  <si>
    <t>Osazení příkopového žlabu do betonu tl 100 mm z betonových tvárnic š 500 mm</t>
  </si>
  <si>
    <t>175903802</t>
  </si>
  <si>
    <t>Osazení betonového příkopového žlabu s vyplněním a zatřením spár cementovou maltou s ložem tl. 100 mm z betonu prostého z betonových příkopových tvárnic šířky do 500 mm</t>
  </si>
  <si>
    <t>"Příkopový tvárnice š. 400mm do betonového lože 150mm" 20,0</t>
  </si>
  <si>
    <t>37</t>
  </si>
  <si>
    <t>59227024-1</t>
  </si>
  <si>
    <t>žlabovka betonová příkopová 400x500x80mm</t>
  </si>
  <si>
    <t>-2076119236</t>
  </si>
  <si>
    <t>žlabovka betonová příkopová 500x880x80mm</t>
  </si>
  <si>
    <t>38</t>
  </si>
  <si>
    <t>935112911</t>
  </si>
  <si>
    <t>Příplatek ZKD tl 10 mm lože přes 100 mm u příkopového žlabu osazeného do betonu</t>
  </si>
  <si>
    <t>-2058153918</t>
  </si>
  <si>
    <t>Osazení betonového příkopového žlabu s vyplněním a zatřením spár cementovou maltou Příplatek k cenám za každých dalších i započatých 10 mm tloušťky lože přes 100 mm</t>
  </si>
  <si>
    <t>"Příkopový tvárnice š. 400mm do betonového lože 150mm" 5*20,0*0,5</t>
  </si>
  <si>
    <t>998</t>
  </si>
  <si>
    <t>Přesun hmot</t>
  </si>
  <si>
    <t>39</t>
  </si>
  <si>
    <t>998223011</t>
  </si>
  <si>
    <t>Přesun hmot pro pozemní komunikace s krytem dlážděným</t>
  </si>
  <si>
    <t>956718963</t>
  </si>
  <si>
    <t>Přesun hmot pro pozemní komunikace s krytem dlážděným  dopravní vzdálenost do 200 m jakékoliv délky objektu</t>
  </si>
  <si>
    <t>40</t>
  </si>
  <si>
    <t>998223091</t>
  </si>
  <si>
    <t>Příplatek k přesunu hmot pro pozemní komunikace s krytem dlážděným za zvětšený přesun do 1000 m</t>
  </si>
  <si>
    <t>836665979</t>
  </si>
  <si>
    <t>Přesun hmot pro pozemní komunikace s krytem dlážděným  Příplatek k ceně za zvětšený přesun přes vymezenou největší dopravní vzdálenost do 1000 m</t>
  </si>
  <si>
    <t>PSV</t>
  </si>
  <si>
    <t>Práce a dodávky PSV</t>
  </si>
  <si>
    <t>711</t>
  </si>
  <si>
    <t>Izolace proti vodě, vlhkosti a plynům</t>
  </si>
  <si>
    <t>41</t>
  </si>
  <si>
    <t>711161215</t>
  </si>
  <si>
    <t>Izolace proti zemní vlhkosti nopovou fólií svislá, nopek v 20,0 mm, tl do 1,0 mm</t>
  </si>
  <si>
    <t>1128022727</t>
  </si>
  <si>
    <t>Izolace proti zemní vlhkosti a beztlakové vodě nopovými fóliemi na ploše svislé S vrstva ochranná, odvětrávací a drenážní výška nopku 20,0 mm, tl. fólie do 1,0 mm</t>
  </si>
  <si>
    <t>"ochrana konstrukcí, šířka pásu 0,8m" 195*0,8*1,15</t>
  </si>
  <si>
    <t>42</t>
  </si>
  <si>
    <t>998711101</t>
  </si>
  <si>
    <t>Přesun hmot tonážní pro izolace proti vodě, vlhkosti a plynům v objektech výšky do 6 m</t>
  </si>
  <si>
    <t>-2134115275</t>
  </si>
  <si>
    <t>Přesun hmot pro izolace proti vodě, vlhkosti a plynům  stanovený z hmotnosti přesunovaného materiálu vodorovná dopravní vzdálenost do 50 m v objektech výšky do 6 m</t>
  </si>
  <si>
    <t>SO 101.1 - Definitivní dopravní značení</t>
  </si>
  <si>
    <t xml:space="preserve">    9 - Ostatní konstrukce a práce-bourání</t>
  </si>
  <si>
    <t>Ostatní konstrukce a práce-bourání</t>
  </si>
  <si>
    <t>912111113</t>
  </si>
  <si>
    <t>Montáž zábrany parkovací sloupku v do 800 mm přichycené šrouby</t>
  </si>
  <si>
    <t>-1567876555</t>
  </si>
  <si>
    <t>Montáž zábrany parkovací  tvaru sloupku do výšky 800 mm přichycené šrouby</t>
  </si>
  <si>
    <t>Poznámka k položce:
alternativní položka</t>
  </si>
  <si>
    <t>"balisety" 6</t>
  </si>
  <si>
    <t>40445235-1</t>
  </si>
  <si>
    <t>Balisety pro zvýraznění dopravního značení</t>
  </si>
  <si>
    <t>-950514070</t>
  </si>
  <si>
    <t>914111111</t>
  </si>
  <si>
    <t>Montáž svislé dopravní značky do velikosti 1 m2 objímkami na sloupek nebo konzolu</t>
  </si>
  <si>
    <t>-895505854</t>
  </si>
  <si>
    <t>Montáž svislé dopravní značky základní  velikosti do 1 m2 objímkami na sloupky nebo konzoly</t>
  </si>
  <si>
    <t>"A11" 2</t>
  </si>
  <si>
    <t>40445510</t>
  </si>
  <si>
    <t>značka dopravní svislá retroreflexní fólie FeZn-Al rám 900mm (trojúhelník)</t>
  </si>
  <si>
    <t>-198467348</t>
  </si>
  <si>
    <t>914111112</t>
  </si>
  <si>
    <t>Montáž svislé dopravní značky do velikosti 1 m2 páskováním na sloup</t>
  </si>
  <si>
    <t>-1560109575</t>
  </si>
  <si>
    <t>Montáž svislé dopravní značky základní  velikosti do 1 m2 páskováním na sloupy</t>
  </si>
  <si>
    <t>"IP6" 2</t>
  </si>
  <si>
    <t>40445512</t>
  </si>
  <si>
    <t>značka dopravní svislá retroreflexní fólie tř 1 FeZn-Al rám 500x500mm</t>
  </si>
  <si>
    <t>-1757123399</t>
  </si>
  <si>
    <t>914511112</t>
  </si>
  <si>
    <t>Montáž sloupku dopravních značek délky do 3,5 m s betonovým základem a patkou</t>
  </si>
  <si>
    <t>-1217860158</t>
  </si>
  <si>
    <t>Montáž sloupku dopravních značek  délky do 3,5 m do hliníkové patky</t>
  </si>
  <si>
    <t>40445230</t>
  </si>
  <si>
    <t>sloupek Zn pro dopravní značku D 70mm v 3,5m</t>
  </si>
  <si>
    <t>-1910968513</t>
  </si>
  <si>
    <t>915231112-1</t>
  </si>
  <si>
    <t>Vodorovné dopravní značení liniové a pro přechody pro chodce, šipky, symboly retroreflexní bílý plast</t>
  </si>
  <si>
    <t>1651833606</t>
  </si>
  <si>
    <t>Vodorovné dopravní značení stříkaným plastem liniové a pro přechody pro chodce, šipky, symboly nápisy bílé retroreflexní</t>
  </si>
  <si>
    <t>"VDZ, nehlučný retroreflexní plast s dlouhodobou trvanlivostí" 160,6</t>
  </si>
  <si>
    <t>915621111-1</t>
  </si>
  <si>
    <t>Předznačení vodorovného liniového a plošného značení</t>
  </si>
  <si>
    <t>2075980626</t>
  </si>
  <si>
    <t>Předznačení pro vodorovné značení stříkané barvou nebo prováděné z nátěrových hmot liniové a plošné šipky, symboly, nápisy</t>
  </si>
  <si>
    <t>"VDZ" 160,6</t>
  </si>
  <si>
    <t>-1489402214</t>
  </si>
  <si>
    <t>-1900820715</t>
  </si>
  <si>
    <t>SO 102.1 - Provizorní dopravní značení</t>
  </si>
  <si>
    <t>913111115</t>
  </si>
  <si>
    <t>Montáž a demontáž dočasné dopravní značky samostatné základní</t>
  </si>
  <si>
    <t>-1930730313</t>
  </si>
  <si>
    <t>Montáž a demontáž dočasných dopravních značek  samostatných značek základních</t>
  </si>
  <si>
    <t>"(A15+)B20a - 30" 3</t>
  </si>
  <si>
    <t>913111215</t>
  </si>
  <si>
    <t>Příplatek k dočasné dopravní značce samostatné základní za první a ZKD den použití</t>
  </si>
  <si>
    <t>733114621</t>
  </si>
  <si>
    <t>Montáž a demontáž dočasných dopravních značek  Příplatek za první a každý další den použití dočasných dopravních značek k ceně 11-1115</t>
  </si>
  <si>
    <t>Poznámka k položce:
predikce 90KD, čerpáno dle skutečnosti</t>
  </si>
  <si>
    <t>"(A15+)B20a - 30" 3*90</t>
  </si>
  <si>
    <t>913121111</t>
  </si>
  <si>
    <t>Montáž a demontáž dočasné dopravní značky kompletní základní</t>
  </si>
  <si>
    <t>-1968636785</t>
  </si>
  <si>
    <t>Montáž a demontáž dočasných dopravních značek  kompletních značek vč. podstavce a sloupku základních</t>
  </si>
  <si>
    <t>"A15(+B20a - 30)" 3</t>
  </si>
  <si>
    <t>"B26" 3</t>
  </si>
  <si>
    <t>913121211</t>
  </si>
  <si>
    <t>Příplatek k dočasné dopravní značce kompletní základní za první a ZKD den použití</t>
  </si>
  <si>
    <t>-1162327368</t>
  </si>
  <si>
    <t>Montáž a demontáž dočasných dopravních značek  Příplatek za první a každý další den použití dočasných dopravních značek k ceně 12-1111</t>
  </si>
  <si>
    <t>"A15(+B20a - 30)" 3*90</t>
  </si>
  <si>
    <t>"B26" 3*90</t>
  </si>
  <si>
    <t>913321111</t>
  </si>
  <si>
    <t>Montáž a demontáž dočasné dopravní směrové desky základní</t>
  </si>
  <si>
    <t>-517192448</t>
  </si>
  <si>
    <t>Montáž a demontáž dočasných dopravních vodících zařízení  směrové desky základní</t>
  </si>
  <si>
    <t>"Z4a" 36</t>
  </si>
  <si>
    <t>913321211</t>
  </si>
  <si>
    <t>Příplatek k dočasné směrové desce základní za první a ZKD den použití</t>
  </si>
  <si>
    <t>1326276790</t>
  </si>
  <si>
    <t>Montáž a demontáž dočasných dopravních vodících zařízení  Příplatek za první a každý další den použití dočasných dopravních vodících zařízení k ceně 32-1111</t>
  </si>
  <si>
    <t>"Z4a" 36*90</t>
  </si>
  <si>
    <t>SO 400.1 - Úprava veřejného osvětlení</t>
  </si>
  <si>
    <t>D1 - HSV - HSV - dodávky materiálu</t>
  </si>
  <si>
    <t xml:space="preserve">    D2 - 01 - Dodávky zařízení</t>
  </si>
  <si>
    <t xml:space="preserve">    D3 - 02 - Materiál elektromontážní</t>
  </si>
  <si>
    <t xml:space="preserve">    D4 - 03 - Materiál zemní a stavební práce</t>
  </si>
  <si>
    <t>D5 - M - Práce a dodávky M</t>
  </si>
  <si>
    <t xml:space="preserve">    D6 - 21-M - Elektromontáže</t>
  </si>
  <si>
    <t xml:space="preserve">    D7 - 46-M - Zemní práce při extr.mont.pracích</t>
  </si>
  <si>
    <t>D8 - OST - Ostatní</t>
  </si>
  <si>
    <t xml:space="preserve">    D9 - O01 - Ostatní náklady a revize</t>
  </si>
  <si>
    <t>HSV - HSV - dodávky materiálu</t>
  </si>
  <si>
    <t>01 - Dodávky zařízení</t>
  </si>
  <si>
    <t>000565150</t>
  </si>
  <si>
    <t>stožár npř. OVS 080.43.60 8m</t>
  </si>
  <si>
    <t>000565151</t>
  </si>
  <si>
    <t>stožár npř. OVSP 6m pr.139mm (přechodový)</t>
  </si>
  <si>
    <t>000565152</t>
  </si>
  <si>
    <t>stožár npř. OVSP 8m pr.139mm (přechodový)</t>
  </si>
  <si>
    <t>000565153</t>
  </si>
  <si>
    <t>elvýzbroj stožáru npř. SCHM 10-16, 342599</t>
  </si>
  <si>
    <t>000565154</t>
  </si>
  <si>
    <t>výložník jednoramenný 1m  npř. 1R 1000</t>
  </si>
  <si>
    <t>000565155</t>
  </si>
  <si>
    <t>výložník jednoramenný  přechod 1,5m 1R/1500</t>
  </si>
  <si>
    <t>000565156</t>
  </si>
  <si>
    <t>svítidlo venk  LED  npř. AMPERA MIDI 48LED 75W 500mA NW</t>
  </si>
  <si>
    <t>000565157</t>
  </si>
  <si>
    <t>svítidlo venk  LED  npř. AMPERA MIDI ZEBRA 48LED/700mA/5145/CW2/106W</t>
  </si>
  <si>
    <t>000565158</t>
  </si>
  <si>
    <t>zapínací bod VO - Plkast 2D ZB3+1</t>
  </si>
  <si>
    <t>000565159</t>
  </si>
  <si>
    <t>podstavec pod 2D plast EH3</t>
  </si>
  <si>
    <t>02 - Materiál elektromontážní</t>
  </si>
  <si>
    <t>000101209</t>
  </si>
  <si>
    <t>kabel CYKY 4x16</t>
  </si>
  <si>
    <t>000101210</t>
  </si>
  <si>
    <t>kabel CYKY 3x2,5</t>
  </si>
  <si>
    <t>000192309</t>
  </si>
  <si>
    <t>koncovka 1kV plast KSCZ4X/6-25(4x16)</t>
  </si>
  <si>
    <t>000295011</t>
  </si>
  <si>
    <t>vedení FeZn pr.10mm(0,63kg/m)</t>
  </si>
  <si>
    <t>000295012</t>
  </si>
  <si>
    <t>svorka SR 03</t>
  </si>
  <si>
    <t>000295013</t>
  </si>
  <si>
    <t>svorka SP 1</t>
  </si>
  <si>
    <t>03 - Materiál zemní a stavební práce</t>
  </si>
  <si>
    <t>000046114</t>
  </si>
  <si>
    <t>písek kopaný 0-2mm</t>
  </si>
  <si>
    <t>000046381</t>
  </si>
  <si>
    <t>výstražná fólie šířka 0,2m</t>
  </si>
  <si>
    <t>000046325</t>
  </si>
  <si>
    <t>roura PVC pr.110x3,2mm</t>
  </si>
  <si>
    <t>000046324</t>
  </si>
  <si>
    <t>roura PVC pr.50x3,2mm</t>
  </si>
  <si>
    <t>000046453</t>
  </si>
  <si>
    <t>stožárové pouzdro plast SP315/1000</t>
  </si>
  <si>
    <t>D5</t>
  </si>
  <si>
    <t>D6</t>
  </si>
  <si>
    <t>21-M - Elektromontáže</t>
  </si>
  <si>
    <t>210010123</t>
  </si>
  <si>
    <t>Montáž trubek ochranných plastových tuhých D do 50 mm uložených volně</t>
  </si>
  <si>
    <t>44</t>
  </si>
  <si>
    <t>210010125</t>
  </si>
  <si>
    <t>Montáž trubek ochranných plastových tuhých D do 110 mm uložených volně</t>
  </si>
  <si>
    <t>46</t>
  </si>
  <si>
    <t>210901015</t>
  </si>
  <si>
    <t>Montáž hliníkových kabelů CYKY 750 V 4x16 mm2 volně uložených</t>
  </si>
  <si>
    <t>48</t>
  </si>
  <si>
    <t>210100151</t>
  </si>
  <si>
    <t>Ukončení kabelů smršťovací záklopkou nebo páskou se zapojením bez letování žíly do 4x16 mm2</t>
  </si>
  <si>
    <t>50</t>
  </si>
  <si>
    <t>Montáž svítidel výbojkových průmyslových stropních závěsných raménkových</t>
  </si>
  <si>
    <t>52</t>
  </si>
  <si>
    <t>Montáž stožárů osvětlení ocelových samostatně stojících délky do 12 m</t>
  </si>
  <si>
    <t>54</t>
  </si>
  <si>
    <t>Montáž výložníků osvětlení jednoramenných sloupových hmotnosti do 35 kg</t>
  </si>
  <si>
    <t>56</t>
  </si>
  <si>
    <t>Montáž elektrovýzbroje stožárů osvětlení 1 okruh</t>
  </si>
  <si>
    <t>58</t>
  </si>
  <si>
    <t>210220002</t>
  </si>
  <si>
    <t>Montáž uzemňovacích vedení vodičů FeZn pomocí svorek na povrchu drátem nebo lanem do 10 mm</t>
  </si>
  <si>
    <t>60</t>
  </si>
  <si>
    <t>Montáž svorek hromosvodných typu SS, SR 03 se 2 šrouby</t>
  </si>
  <si>
    <t>62</t>
  </si>
  <si>
    <t>Montáž vedení hromosvodné - tvarování prvků</t>
  </si>
  <si>
    <t>64</t>
  </si>
  <si>
    <t>D7</t>
  </si>
  <si>
    <t>46-M - Zemní práce při extr.mont.pracích</t>
  </si>
  <si>
    <t>460010024</t>
  </si>
  <si>
    <t>Vytyčení trasy vedení kabelového podzemního v zastavěném prostoru</t>
  </si>
  <si>
    <t>km</t>
  </si>
  <si>
    <t>66</t>
  </si>
  <si>
    <t>460050003</t>
  </si>
  <si>
    <t>Hloubení nezapažených jam pro stožáry jednoduché délky do 8 m na rovině ručně v hornině tř 3</t>
  </si>
  <si>
    <t>70</t>
  </si>
  <si>
    <t>460080034</t>
  </si>
  <si>
    <t>Základové konstrukce ze ŽB tř. C 20/25</t>
  </si>
  <si>
    <t>72</t>
  </si>
  <si>
    <t>460150173</t>
  </si>
  <si>
    <t>Hloubení kabelových zapažených i nezapažených rýh ručně š 35 cm, hl 90 cm, v hornině tř 3</t>
  </si>
  <si>
    <t>74</t>
  </si>
  <si>
    <t>460150303-1</t>
  </si>
  <si>
    <t>startovací jáma</t>
  </si>
  <si>
    <t>76</t>
  </si>
  <si>
    <t>460310015-1</t>
  </si>
  <si>
    <t>Řízený zemní protlak strojně v hornině tř 3 a 4 vnějšího průměru do 110 mm</t>
  </si>
  <si>
    <t>78</t>
  </si>
  <si>
    <t>460421101</t>
  </si>
  <si>
    <t>Lože kabelů z písku nebo štěrkopísku tl 10 cm nad kabel, bez zakrytí, šířky lože do 65 cm</t>
  </si>
  <si>
    <t>80</t>
  </si>
  <si>
    <t>460490013</t>
  </si>
  <si>
    <t>Krytí kabelů výstražnou fólií šířky 34 cm</t>
  </si>
  <si>
    <t>82</t>
  </si>
  <si>
    <t>460560153</t>
  </si>
  <si>
    <t>Zásyp rýh ručně šířky 35 cm, hloubky 70 cm, z horniny třídy 3</t>
  </si>
  <si>
    <t>84</t>
  </si>
  <si>
    <t>460600023</t>
  </si>
  <si>
    <t>Vodorovné přemístění horniny jakékoliv třídy do 1000 m</t>
  </si>
  <si>
    <t>86</t>
  </si>
  <si>
    <t>43</t>
  </si>
  <si>
    <t>460620013</t>
  </si>
  <si>
    <t>Provizorní úprava terénu se zhutněním, v hornině tř 3</t>
  </si>
  <si>
    <t>90</t>
  </si>
  <si>
    <t>D8</t>
  </si>
  <si>
    <t>D9</t>
  </si>
  <si>
    <t>219000103</t>
  </si>
  <si>
    <t>dozory správců sítí</t>
  </si>
  <si>
    <t>92</t>
  </si>
  <si>
    <t>45</t>
  </si>
  <si>
    <t>94</t>
  </si>
  <si>
    <t>napojení na stávající rozvody</t>
  </si>
  <si>
    <t>96</t>
  </si>
  <si>
    <t>47</t>
  </si>
  <si>
    <t>210280003</t>
  </si>
  <si>
    <t>Zkoušky a prohlídky el rozvodů a zařízení celková prohlídka pro objem mtž prací do 1 000 000 Kč</t>
  </si>
  <si>
    <t>98</t>
  </si>
  <si>
    <t>Pol6</t>
  </si>
  <si>
    <t>podružný materiál</t>
  </si>
  <si>
    <t>104</t>
  </si>
  <si>
    <t>49</t>
  </si>
  <si>
    <t>Pol7</t>
  </si>
  <si>
    <t>stavba stožárů autojeřábem</t>
  </si>
  <si>
    <t>106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</si>
  <si>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</si>
  <si>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</si>
  <si>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</si>
  <si>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</si>
  <si>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</si>
  <si>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</si>
  <si>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</si>
  <si>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</si>
  <si>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</si>
  <si>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</si>
  <si>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</si>
  <si>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</si>
  <si>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</si>
  <si>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soubor</t>
  </si>
  <si>
    <t>1024</t>
  </si>
  <si>
    <t>-1371475758</t>
  </si>
  <si>
    <t>Poznámka k položce:
geodetické práce
zaměření skutečného provedení stavby
vyhotovení ZMK (základní mapa komunikace) dle datového předpisu B2/C1 dostupného na www.rsd.cz</t>
  </si>
  <si>
    <t>011503000</t>
  </si>
  <si>
    <t>Stavební průzkum bez rozlišení</t>
  </si>
  <si>
    <t>1203624683</t>
  </si>
  <si>
    <t>Poznámka k položce:
Vytýčení sítí</t>
  </si>
  <si>
    <t>013254000</t>
  </si>
  <si>
    <t>Dokumentace skutečného provedení stavby</t>
  </si>
  <si>
    <t>378036703</t>
  </si>
  <si>
    <t>VRN3</t>
  </si>
  <si>
    <t>Zařízení staveniště</t>
  </si>
  <si>
    <t>030001000</t>
  </si>
  <si>
    <t>1966259239</t>
  </si>
  <si>
    <t>VRN4</t>
  </si>
  <si>
    <t>Inženýrská činnost</t>
  </si>
  <si>
    <t>045002000</t>
  </si>
  <si>
    <t>Kompletační a koordinační činnost</t>
  </si>
  <si>
    <t>521794984</t>
  </si>
  <si>
    <t>VRN6</t>
  </si>
  <si>
    <t>Územní vlivy</t>
  </si>
  <si>
    <t>060001000</t>
  </si>
  <si>
    <t>1429905258</t>
  </si>
  <si>
    <t>VRN7</t>
  </si>
  <si>
    <t>Provozní vlivy</t>
  </si>
  <si>
    <t>070001000</t>
  </si>
  <si>
    <t>736906909</t>
  </si>
  <si>
    <t>VRN9</t>
  </si>
  <si>
    <t>Ostatní náklady</t>
  </si>
  <si>
    <t>094002000</t>
  </si>
  <si>
    <t>Ostatní náklady související s výstavbou</t>
  </si>
  <si>
    <t>-194501346</t>
  </si>
  <si>
    <t>"Označení stavby dle požadavků správce komuniakce"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</si>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</sst>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sz val="10"/>
      <color rgb="FF969696"/>
      <name val="Trebuchet MS"/>
    </font>
    <font>
      <sz val="18"/>
      <color theme="10"/>
      <name val="Wingdings 2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45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8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4" fontId="26" fillId="0" borderId="23" xfId="0" applyNumberFormat="1" applyFont="1" applyBorder="1" applyAlignment="1" applyProtection="1">
      <alignment vertical="center"/>
    </xf>
    <xf numFmtId="4" fontId="26" fillId="0" borderId="24" xfId="0" applyNumberFormat="1" applyFont="1" applyBorder="1" applyAlignment="1" applyProtection="1">
      <alignment vertical="center"/>
    </xf>
    <xf numFmtId="166" fontId="26" fillId="0" borderId="24" xfId="0" applyNumberFormat="1" applyFont="1" applyBorder="1" applyAlignment="1" applyProtection="1">
      <alignment vertical="center"/>
    </xf>
    <xf numFmtId="4" fontId="26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30" fillId="2" borderId="0" xfId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top"/>
      <protection locked="0"/>
    </xf>
    <xf numFmtId="0" fontId="38" fillId="0" borderId="29" xfId="0" applyFont="1" applyBorder="1" applyAlignment="1" applyProtection="1">
      <alignment vertical="center" wrapText="1"/>
      <protection locked="0"/>
    </xf>
    <xf numFmtId="0" fontId="38" fillId="0" borderId="30" xfId="0" applyFont="1" applyBorder="1" applyAlignment="1" applyProtection="1">
      <alignment vertical="center" wrapText="1"/>
      <protection locked="0"/>
    </xf>
    <xf numFmtId="0" fontId="38" fillId="0" borderId="31" xfId="0" applyFont="1" applyBorder="1" applyAlignment="1" applyProtection="1">
      <alignment vertical="center" wrapText="1"/>
      <protection locked="0"/>
    </xf>
    <xf numFmtId="0" fontId="38" fillId="0" borderId="32" xfId="0" applyFont="1" applyBorder="1" applyAlignment="1" applyProtection="1">
      <alignment horizontal="center" vertical="center" wrapText="1"/>
      <protection locked="0"/>
    </xf>
    <xf numFmtId="0" fontId="38" fillId="0" borderId="33" xfId="0" applyFont="1" applyBorder="1" applyAlignment="1" applyProtection="1">
      <alignment horizontal="center"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38" fillId="0" borderId="33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49" fontId="41" fillId="0" borderId="1" xfId="0" applyNumberFormat="1" applyFont="1" applyBorder="1" applyAlignment="1" applyProtection="1">
      <alignment vertical="center" wrapText="1"/>
      <protection locked="0"/>
    </xf>
    <xf numFmtId="0" fontId="38" fillId="0" borderId="35" xfId="0" applyFont="1" applyBorder="1" applyAlignment="1" applyProtection="1">
      <alignment vertical="center" wrapText="1"/>
      <protection locked="0"/>
    </xf>
    <xf numFmtId="0" fontId="42" fillId="0" borderId="34" xfId="0" applyFont="1" applyBorder="1" applyAlignment="1" applyProtection="1">
      <alignment vertical="center" wrapText="1"/>
      <protection locked="0"/>
    </xf>
    <xf numFmtId="0" fontId="38" fillId="0" borderId="36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38" fillId="0" borderId="31" xfId="0" applyFont="1" applyBorder="1" applyAlignment="1" applyProtection="1">
      <alignment horizontal="left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1" xfId="0" applyFont="1" applyFill="1" applyBorder="1" applyAlignment="1" applyProtection="1">
      <alignment horizontal="left" vertical="center"/>
      <protection locked="0"/>
    </xf>
    <xf numFmtId="0" fontId="41" fillId="0" borderId="1" xfId="0" applyFont="1" applyFill="1" applyBorder="1" applyAlignment="1" applyProtection="1">
      <alignment horizontal="center" vertical="center"/>
      <protection locked="0"/>
    </xf>
    <xf numFmtId="0" fontId="38" fillId="0" borderId="35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38" fillId="0" borderId="29" xfId="0" applyFont="1" applyBorder="1" applyAlignment="1" applyProtection="1">
      <alignment horizontal="left" vertical="center" wrapText="1"/>
      <protection locked="0"/>
    </xf>
    <xf numFmtId="0" fontId="38" fillId="0" borderId="30" xfId="0" applyFont="1" applyBorder="1" applyAlignment="1" applyProtection="1">
      <alignment horizontal="left" vertical="center" wrapText="1"/>
      <protection locked="0"/>
    </xf>
    <xf numFmtId="0" fontId="38" fillId="0" borderId="31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1" fillId="0" borderId="35" xfId="0" applyFont="1" applyBorder="1" applyAlignment="1" applyProtection="1">
      <alignment horizontal="left" vertical="center" wrapText="1"/>
      <protection locked="0"/>
    </xf>
    <xf numFmtId="0" fontId="41" fillId="0" borderId="34" xfId="0" applyFont="1" applyBorder="1" applyAlignment="1" applyProtection="1">
      <alignment horizontal="left" vertical="center" wrapText="1"/>
      <protection locked="0"/>
    </xf>
    <xf numFmtId="0" fontId="41" fillId="0" borderId="36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1" xfId="0" applyFont="1" applyBorder="1" applyAlignment="1" applyProtection="1">
      <alignment horizontal="center" vertical="top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40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1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43" fillId="0" borderId="34" xfId="0" applyFont="1" applyBorder="1" applyAlignment="1" applyProtection="1">
      <protection locked="0"/>
    </xf>
    <xf numFmtId="0" fontId="38" fillId="0" borderId="32" xfId="0" applyFont="1" applyBorder="1" applyAlignment="1" applyProtection="1">
      <alignment vertical="top"/>
      <protection locked="0"/>
    </xf>
    <xf numFmtId="0" fontId="38" fillId="0" borderId="33" xfId="0" applyFont="1" applyBorder="1" applyAlignment="1" applyProtection="1">
      <alignment vertical="top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8" fillId="0" borderId="35" xfId="0" applyFont="1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vertical="top"/>
      <protection locked="0"/>
    </xf>
    <xf numFmtId="0" fontId="38" fillId="0" borderId="36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top" wrapText="1"/>
    </xf>
    <xf numFmtId="0" fontId="23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right" vertical="center"/>
    </xf>
    <xf numFmtId="4" fontId="24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0" xfId="0" applyProtection="1"/>
    <xf numFmtId="0" fontId="30" fillId="2" borderId="0" xfId="1" applyFont="1" applyFill="1" applyAlignment="1">
      <alignment vertical="center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49" fontId="41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S2" s="22" t="s">
        <v>8</v>
      </c>
      <c r="BT2" s="22" t="s">
        <v>9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1:74" ht="36.950000000000003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1:74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1" t="s">
        <v>16</v>
      </c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27"/>
      <c r="AQ5" s="29"/>
      <c r="BE5" s="322" t="s">
        <v>17</v>
      </c>
      <c r="BS5" s="22" t="s">
        <v>8</v>
      </c>
    </row>
    <row r="6" spans="1:74" ht="36.950000000000003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44" t="s">
        <v>19</v>
      </c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27"/>
      <c r="AQ6" s="29"/>
      <c r="BE6" s="323"/>
      <c r="BS6" s="22" t="s">
        <v>8</v>
      </c>
    </row>
    <row r="7" spans="1:74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23"/>
      <c r="BS7" s="22" t="s">
        <v>8</v>
      </c>
    </row>
    <row r="8" spans="1:74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23"/>
      <c r="BS8" s="22" t="s">
        <v>8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23"/>
      <c r="BS9" s="22" t="s">
        <v>8</v>
      </c>
    </row>
    <row r="10" spans="1:74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23"/>
      <c r="BS10" s="22" t="s">
        <v>8</v>
      </c>
    </row>
    <row r="11" spans="1:74" ht="18.399999999999999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23"/>
      <c r="BS11" s="22" t="s">
        <v>8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23"/>
      <c r="BS12" s="22" t="s">
        <v>8</v>
      </c>
    </row>
    <row r="13" spans="1:74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23"/>
      <c r="BS13" s="22" t="s">
        <v>8</v>
      </c>
    </row>
    <row r="14" spans="1:74">
      <c r="B14" s="26"/>
      <c r="C14" s="27"/>
      <c r="D14" s="27"/>
      <c r="E14" s="338" t="s">
        <v>32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23"/>
      <c r="BS14" s="22" t="s">
        <v>8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23"/>
      <c r="BS15" s="22" t="s">
        <v>6</v>
      </c>
    </row>
    <row r="16" spans="1:74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23"/>
      <c r="BS16" s="22" t="s">
        <v>6</v>
      </c>
    </row>
    <row r="17" spans="2:71" ht="18.399999999999999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21</v>
      </c>
      <c r="AO17" s="27"/>
      <c r="AP17" s="27"/>
      <c r="AQ17" s="29"/>
      <c r="BE17" s="323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23"/>
      <c r="BS18" s="22" t="s">
        <v>8</v>
      </c>
    </row>
    <row r="19" spans="2:71" ht="14.45" customHeight="1">
      <c r="B19" s="26"/>
      <c r="C19" s="27"/>
      <c r="D19" s="35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23"/>
      <c r="BS19" s="22" t="s">
        <v>8</v>
      </c>
    </row>
    <row r="20" spans="2:71" ht="16.5" customHeight="1">
      <c r="B20" s="26"/>
      <c r="C20" s="27"/>
      <c r="D20" s="27"/>
      <c r="E20" s="340" t="s">
        <v>21</v>
      </c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27"/>
      <c r="AP20" s="27"/>
      <c r="AQ20" s="29"/>
      <c r="BE20" s="323"/>
      <c r="BS20" s="22" t="s">
        <v>6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23"/>
    </row>
    <row r="22" spans="2:71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23"/>
    </row>
    <row r="23" spans="2:71" s="1" customFormat="1" ht="25.9" customHeight="1">
      <c r="B23" s="39"/>
      <c r="C23" s="40"/>
      <c r="D23" s="41" t="s">
        <v>37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41">
        <f>ROUND(AG51,2)</f>
        <v>0</v>
      </c>
      <c r="AL23" s="342"/>
      <c r="AM23" s="342"/>
      <c r="AN23" s="342"/>
      <c r="AO23" s="342"/>
      <c r="AP23" s="40"/>
      <c r="AQ23" s="43"/>
      <c r="BE23" s="323"/>
    </row>
    <row r="24" spans="2:71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23"/>
    </row>
    <row r="25" spans="2:71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43" t="s">
        <v>38</v>
      </c>
      <c r="M25" s="343"/>
      <c r="N25" s="343"/>
      <c r="O25" s="343"/>
      <c r="P25" s="40"/>
      <c r="Q25" s="40"/>
      <c r="R25" s="40"/>
      <c r="S25" s="40"/>
      <c r="T25" s="40"/>
      <c r="U25" s="40"/>
      <c r="V25" s="40"/>
      <c r="W25" s="343" t="s">
        <v>39</v>
      </c>
      <c r="X25" s="343"/>
      <c r="Y25" s="343"/>
      <c r="Z25" s="343"/>
      <c r="AA25" s="343"/>
      <c r="AB25" s="343"/>
      <c r="AC25" s="343"/>
      <c r="AD25" s="343"/>
      <c r="AE25" s="343"/>
      <c r="AF25" s="40"/>
      <c r="AG25" s="40"/>
      <c r="AH25" s="40"/>
      <c r="AI25" s="40"/>
      <c r="AJ25" s="40"/>
      <c r="AK25" s="343" t="s">
        <v>40</v>
      </c>
      <c r="AL25" s="343"/>
      <c r="AM25" s="343"/>
      <c r="AN25" s="343"/>
      <c r="AO25" s="343"/>
      <c r="AP25" s="40"/>
      <c r="AQ25" s="43"/>
      <c r="BE25" s="323"/>
    </row>
    <row r="26" spans="2:71" s="2" customFormat="1" ht="14.45" customHeight="1">
      <c r="B26" s="45"/>
      <c r="C26" s="46"/>
      <c r="D26" s="47" t="s">
        <v>41</v>
      </c>
      <c r="E26" s="46"/>
      <c r="F26" s="47" t="s">
        <v>42</v>
      </c>
      <c r="G26" s="46"/>
      <c r="H26" s="46"/>
      <c r="I26" s="46"/>
      <c r="J26" s="46"/>
      <c r="K26" s="46"/>
      <c r="L26" s="337">
        <v>0.21</v>
      </c>
      <c r="M26" s="325"/>
      <c r="N26" s="325"/>
      <c r="O26" s="325"/>
      <c r="P26" s="46"/>
      <c r="Q26" s="46"/>
      <c r="R26" s="46"/>
      <c r="S26" s="46"/>
      <c r="T26" s="46"/>
      <c r="U26" s="46"/>
      <c r="V26" s="46"/>
      <c r="W26" s="324">
        <f>ROUND(AZ51,2)</f>
        <v>0</v>
      </c>
      <c r="X26" s="325"/>
      <c r="Y26" s="325"/>
      <c r="Z26" s="325"/>
      <c r="AA26" s="325"/>
      <c r="AB26" s="325"/>
      <c r="AC26" s="325"/>
      <c r="AD26" s="325"/>
      <c r="AE26" s="325"/>
      <c r="AF26" s="46"/>
      <c r="AG26" s="46"/>
      <c r="AH26" s="46"/>
      <c r="AI26" s="46"/>
      <c r="AJ26" s="46"/>
      <c r="AK26" s="324">
        <f>ROUND(AV51,2)</f>
        <v>0</v>
      </c>
      <c r="AL26" s="325"/>
      <c r="AM26" s="325"/>
      <c r="AN26" s="325"/>
      <c r="AO26" s="325"/>
      <c r="AP26" s="46"/>
      <c r="AQ26" s="48"/>
      <c r="BE26" s="323"/>
    </row>
    <row r="27" spans="2:71" s="2" customFormat="1" ht="14.45" customHeight="1">
      <c r="B27" s="45"/>
      <c r="C27" s="46"/>
      <c r="D27" s="46"/>
      <c r="E27" s="46"/>
      <c r="F27" s="47" t="s">
        <v>43</v>
      </c>
      <c r="G27" s="46"/>
      <c r="H27" s="46"/>
      <c r="I27" s="46"/>
      <c r="J27" s="46"/>
      <c r="K27" s="46"/>
      <c r="L27" s="337">
        <v>0.15</v>
      </c>
      <c r="M27" s="325"/>
      <c r="N27" s="325"/>
      <c r="O27" s="325"/>
      <c r="P27" s="46"/>
      <c r="Q27" s="46"/>
      <c r="R27" s="46"/>
      <c r="S27" s="46"/>
      <c r="T27" s="46"/>
      <c r="U27" s="46"/>
      <c r="V27" s="46"/>
      <c r="W27" s="324">
        <f>ROUND(BA51,2)</f>
        <v>0</v>
      </c>
      <c r="X27" s="325"/>
      <c r="Y27" s="325"/>
      <c r="Z27" s="325"/>
      <c r="AA27" s="325"/>
      <c r="AB27" s="325"/>
      <c r="AC27" s="325"/>
      <c r="AD27" s="325"/>
      <c r="AE27" s="325"/>
      <c r="AF27" s="46"/>
      <c r="AG27" s="46"/>
      <c r="AH27" s="46"/>
      <c r="AI27" s="46"/>
      <c r="AJ27" s="46"/>
      <c r="AK27" s="324">
        <f>ROUND(AW51,2)</f>
        <v>0</v>
      </c>
      <c r="AL27" s="325"/>
      <c r="AM27" s="325"/>
      <c r="AN27" s="325"/>
      <c r="AO27" s="325"/>
      <c r="AP27" s="46"/>
      <c r="AQ27" s="48"/>
      <c r="BE27" s="323"/>
    </row>
    <row r="28" spans="2:71" s="2" customFormat="1" ht="14.45" hidden="1" customHeight="1">
      <c r="B28" s="45"/>
      <c r="C28" s="46"/>
      <c r="D28" s="46"/>
      <c r="E28" s="46"/>
      <c r="F28" s="47" t="s">
        <v>44</v>
      </c>
      <c r="G28" s="46"/>
      <c r="H28" s="46"/>
      <c r="I28" s="46"/>
      <c r="J28" s="46"/>
      <c r="K28" s="46"/>
      <c r="L28" s="337">
        <v>0.21</v>
      </c>
      <c r="M28" s="325"/>
      <c r="N28" s="325"/>
      <c r="O28" s="325"/>
      <c r="P28" s="46"/>
      <c r="Q28" s="46"/>
      <c r="R28" s="46"/>
      <c r="S28" s="46"/>
      <c r="T28" s="46"/>
      <c r="U28" s="46"/>
      <c r="V28" s="46"/>
      <c r="W28" s="324">
        <f>ROUND(BB51,2)</f>
        <v>0</v>
      </c>
      <c r="X28" s="325"/>
      <c r="Y28" s="325"/>
      <c r="Z28" s="325"/>
      <c r="AA28" s="325"/>
      <c r="AB28" s="325"/>
      <c r="AC28" s="325"/>
      <c r="AD28" s="325"/>
      <c r="AE28" s="325"/>
      <c r="AF28" s="46"/>
      <c r="AG28" s="46"/>
      <c r="AH28" s="46"/>
      <c r="AI28" s="46"/>
      <c r="AJ28" s="46"/>
      <c r="AK28" s="324">
        <v>0</v>
      </c>
      <c r="AL28" s="325"/>
      <c r="AM28" s="325"/>
      <c r="AN28" s="325"/>
      <c r="AO28" s="325"/>
      <c r="AP28" s="46"/>
      <c r="AQ28" s="48"/>
      <c r="BE28" s="323"/>
    </row>
    <row r="29" spans="2:71" s="2" customFormat="1" ht="14.45" hidden="1" customHeight="1">
      <c r="B29" s="45"/>
      <c r="C29" s="46"/>
      <c r="D29" s="46"/>
      <c r="E29" s="46"/>
      <c r="F29" s="47" t="s">
        <v>45</v>
      </c>
      <c r="G29" s="46"/>
      <c r="H29" s="46"/>
      <c r="I29" s="46"/>
      <c r="J29" s="46"/>
      <c r="K29" s="46"/>
      <c r="L29" s="337">
        <v>0.15</v>
      </c>
      <c r="M29" s="325"/>
      <c r="N29" s="325"/>
      <c r="O29" s="325"/>
      <c r="P29" s="46"/>
      <c r="Q29" s="46"/>
      <c r="R29" s="46"/>
      <c r="S29" s="46"/>
      <c r="T29" s="46"/>
      <c r="U29" s="46"/>
      <c r="V29" s="46"/>
      <c r="W29" s="324">
        <f>ROUND(BC51,2)</f>
        <v>0</v>
      </c>
      <c r="X29" s="325"/>
      <c r="Y29" s="325"/>
      <c r="Z29" s="325"/>
      <c r="AA29" s="325"/>
      <c r="AB29" s="325"/>
      <c r="AC29" s="325"/>
      <c r="AD29" s="325"/>
      <c r="AE29" s="325"/>
      <c r="AF29" s="46"/>
      <c r="AG29" s="46"/>
      <c r="AH29" s="46"/>
      <c r="AI29" s="46"/>
      <c r="AJ29" s="46"/>
      <c r="AK29" s="324">
        <v>0</v>
      </c>
      <c r="AL29" s="325"/>
      <c r="AM29" s="325"/>
      <c r="AN29" s="325"/>
      <c r="AO29" s="325"/>
      <c r="AP29" s="46"/>
      <c r="AQ29" s="48"/>
      <c r="BE29" s="323"/>
    </row>
    <row r="30" spans="2:71" s="2" customFormat="1" ht="14.45" hidden="1" customHeight="1">
      <c r="B30" s="45"/>
      <c r="C30" s="46"/>
      <c r="D30" s="46"/>
      <c r="E30" s="46"/>
      <c r="F30" s="47" t="s">
        <v>46</v>
      </c>
      <c r="G30" s="46"/>
      <c r="H30" s="46"/>
      <c r="I30" s="46"/>
      <c r="J30" s="46"/>
      <c r="K30" s="46"/>
      <c r="L30" s="337">
        <v>0</v>
      </c>
      <c r="M30" s="325"/>
      <c r="N30" s="325"/>
      <c r="O30" s="325"/>
      <c r="P30" s="46"/>
      <c r="Q30" s="46"/>
      <c r="R30" s="46"/>
      <c r="S30" s="46"/>
      <c r="T30" s="46"/>
      <c r="U30" s="46"/>
      <c r="V30" s="46"/>
      <c r="W30" s="324">
        <f>ROUND(BD51,2)</f>
        <v>0</v>
      </c>
      <c r="X30" s="325"/>
      <c r="Y30" s="325"/>
      <c r="Z30" s="325"/>
      <c r="AA30" s="325"/>
      <c r="AB30" s="325"/>
      <c r="AC30" s="325"/>
      <c r="AD30" s="325"/>
      <c r="AE30" s="325"/>
      <c r="AF30" s="46"/>
      <c r="AG30" s="46"/>
      <c r="AH30" s="46"/>
      <c r="AI30" s="46"/>
      <c r="AJ30" s="46"/>
      <c r="AK30" s="324">
        <v>0</v>
      </c>
      <c r="AL30" s="325"/>
      <c r="AM30" s="325"/>
      <c r="AN30" s="325"/>
      <c r="AO30" s="325"/>
      <c r="AP30" s="46"/>
      <c r="AQ30" s="48"/>
      <c r="BE30" s="323"/>
    </row>
    <row r="31" spans="2:71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23"/>
    </row>
    <row r="32" spans="2:71" s="1" customFormat="1" ht="25.9" customHeight="1">
      <c r="B32" s="39"/>
      <c r="C32" s="49"/>
      <c r="D32" s="50" t="s">
        <v>47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48</v>
      </c>
      <c r="U32" s="51"/>
      <c r="V32" s="51"/>
      <c r="W32" s="51"/>
      <c r="X32" s="326" t="s">
        <v>49</v>
      </c>
      <c r="Y32" s="327"/>
      <c r="Z32" s="327"/>
      <c r="AA32" s="327"/>
      <c r="AB32" s="327"/>
      <c r="AC32" s="51"/>
      <c r="AD32" s="51"/>
      <c r="AE32" s="51"/>
      <c r="AF32" s="51"/>
      <c r="AG32" s="51"/>
      <c r="AH32" s="51"/>
      <c r="AI32" s="51"/>
      <c r="AJ32" s="51"/>
      <c r="AK32" s="328">
        <f>SUM(AK23:AK30)</f>
        <v>0</v>
      </c>
      <c r="AL32" s="327"/>
      <c r="AM32" s="327"/>
      <c r="AN32" s="327"/>
      <c r="AO32" s="329"/>
      <c r="AP32" s="49"/>
      <c r="AQ32" s="53"/>
      <c r="BE32" s="323"/>
    </row>
    <row r="33" spans="2:56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56" s="1" customFormat="1" ht="36.950000000000003" customHeight="1">
      <c r="B39" s="39"/>
      <c r="C39" s="60" t="s">
        <v>50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56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56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56415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56" s="4" customFormat="1" ht="36.950000000000003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57" t="str">
        <f>K6</f>
        <v>VYŽLOVKA – CHODNÍK V ULICI PRAŽSKÁ A JEVANSKÁ</v>
      </c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68"/>
      <c r="AQ42" s="68"/>
      <c r="AR42" s="69"/>
    </row>
    <row r="43" spans="2:56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56" s="1" customFormat="1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Vyžlovka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59" t="str">
        <f>IF(AN8= "","",AN8)</f>
        <v>26. 9. 2018</v>
      </c>
      <c r="AN44" s="359"/>
      <c r="AO44" s="61"/>
      <c r="AP44" s="61"/>
      <c r="AQ44" s="61"/>
      <c r="AR44" s="59"/>
    </row>
    <row r="45" spans="2:56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 "","",E11)</f>
        <v>OÚ Vyžlovka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49" t="str">
        <f>IF(E17="","",E17)</f>
        <v>VIN Consult, s. r. o.</v>
      </c>
      <c r="AN46" s="349"/>
      <c r="AO46" s="349"/>
      <c r="AP46" s="349"/>
      <c r="AQ46" s="61"/>
      <c r="AR46" s="59"/>
      <c r="AS46" s="350" t="s">
        <v>51</v>
      </c>
      <c r="AT46" s="351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 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52"/>
      <c r="AT47" s="353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54"/>
      <c r="AT48" s="355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1:91" s="1" customFormat="1" ht="29.25" customHeight="1">
      <c r="B49" s="39"/>
      <c r="C49" s="347" t="s">
        <v>52</v>
      </c>
      <c r="D49" s="348"/>
      <c r="E49" s="348"/>
      <c r="F49" s="348"/>
      <c r="G49" s="348"/>
      <c r="H49" s="77"/>
      <c r="I49" s="356" t="s">
        <v>53</v>
      </c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60" t="s">
        <v>54</v>
      </c>
      <c r="AH49" s="348"/>
      <c r="AI49" s="348"/>
      <c r="AJ49" s="348"/>
      <c r="AK49" s="348"/>
      <c r="AL49" s="348"/>
      <c r="AM49" s="348"/>
      <c r="AN49" s="356" t="s">
        <v>55</v>
      </c>
      <c r="AO49" s="348"/>
      <c r="AP49" s="348"/>
      <c r="AQ49" s="78" t="s">
        <v>56</v>
      </c>
      <c r="AR49" s="59"/>
      <c r="AS49" s="79" t="s">
        <v>57</v>
      </c>
      <c r="AT49" s="80" t="s">
        <v>58</v>
      </c>
      <c r="AU49" s="80" t="s">
        <v>59</v>
      </c>
      <c r="AV49" s="80" t="s">
        <v>60</v>
      </c>
      <c r="AW49" s="80" t="s">
        <v>61</v>
      </c>
      <c r="AX49" s="80" t="s">
        <v>62</v>
      </c>
      <c r="AY49" s="80" t="s">
        <v>63</v>
      </c>
      <c r="AZ49" s="80" t="s">
        <v>64</v>
      </c>
      <c r="BA49" s="80" t="s">
        <v>65</v>
      </c>
      <c r="BB49" s="80" t="s">
        <v>66</v>
      </c>
      <c r="BC49" s="80" t="s">
        <v>67</v>
      </c>
      <c r="BD49" s="81" t="s">
        <v>68</v>
      </c>
    </row>
    <row r="50" spans="1:91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1:91" s="4" customFormat="1" ht="32.450000000000003" customHeight="1">
      <c r="B51" s="66"/>
      <c r="C51" s="85" t="s">
        <v>69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63">
        <f>ROUND(AG52+AG60,2)</f>
        <v>0</v>
      </c>
      <c r="AH51" s="363"/>
      <c r="AI51" s="363"/>
      <c r="AJ51" s="363"/>
      <c r="AK51" s="363"/>
      <c r="AL51" s="363"/>
      <c r="AM51" s="363"/>
      <c r="AN51" s="364">
        <f t="shared" ref="AN51:AN60" si="0">SUM(AG51,AT51)</f>
        <v>0</v>
      </c>
      <c r="AO51" s="364"/>
      <c r="AP51" s="364"/>
      <c r="AQ51" s="87" t="s">
        <v>21</v>
      </c>
      <c r="AR51" s="69"/>
      <c r="AS51" s="88">
        <f>ROUND(AS52+AS60,2)</f>
        <v>0</v>
      </c>
      <c r="AT51" s="89">
        <f t="shared" ref="AT51:AT60" si="1">ROUND(SUM(AV51:AW51),2)</f>
        <v>0</v>
      </c>
      <c r="AU51" s="90">
        <f>ROUND(AU52+AU60,5)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ROUND(AZ52+AZ60,2)</f>
        <v>0</v>
      </c>
      <c r="BA51" s="89">
        <f>ROUND(BA52+BA60,2)</f>
        <v>0</v>
      </c>
      <c r="BB51" s="89">
        <f>ROUND(BB52+BB60,2)</f>
        <v>0</v>
      </c>
      <c r="BC51" s="89">
        <f>ROUND(BC52+BC60,2)</f>
        <v>0</v>
      </c>
      <c r="BD51" s="91">
        <f>ROUND(BD52+BD60,2)</f>
        <v>0</v>
      </c>
      <c r="BS51" s="92" t="s">
        <v>70</v>
      </c>
      <c r="BT51" s="92" t="s">
        <v>71</v>
      </c>
      <c r="BU51" s="93" t="s">
        <v>72</v>
      </c>
      <c r="BV51" s="92" t="s">
        <v>73</v>
      </c>
      <c r="BW51" s="92" t="s">
        <v>7</v>
      </c>
      <c r="BX51" s="92" t="s">
        <v>74</v>
      </c>
      <c r="CL51" s="92" t="s">
        <v>21</v>
      </c>
    </row>
    <row r="52" spans="1:91" s="5" customFormat="1" ht="31.5" customHeight="1">
      <c r="B52" s="94"/>
      <c r="C52" s="95"/>
      <c r="D52" s="345" t="s">
        <v>75</v>
      </c>
      <c r="E52" s="345"/>
      <c r="F52" s="345"/>
      <c r="G52" s="345"/>
      <c r="H52" s="345"/>
      <c r="I52" s="96"/>
      <c r="J52" s="345" t="s">
        <v>76</v>
      </c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61">
        <f>ROUND(AG53+SUM(AG56:AG59),2)</f>
        <v>0</v>
      </c>
      <c r="AH52" s="336"/>
      <c r="AI52" s="336"/>
      <c r="AJ52" s="336"/>
      <c r="AK52" s="336"/>
      <c r="AL52" s="336"/>
      <c r="AM52" s="336"/>
      <c r="AN52" s="335">
        <f t="shared" si="0"/>
        <v>0</v>
      </c>
      <c r="AO52" s="336"/>
      <c r="AP52" s="336"/>
      <c r="AQ52" s="97" t="s">
        <v>77</v>
      </c>
      <c r="AR52" s="98"/>
      <c r="AS52" s="99">
        <f>ROUND(AS53+SUM(AS56:AS59),2)</f>
        <v>0</v>
      </c>
      <c r="AT52" s="100">
        <f t="shared" si="1"/>
        <v>0</v>
      </c>
      <c r="AU52" s="101">
        <f>ROUND(AU53+SUM(AU56:AU59),5)</f>
        <v>0</v>
      </c>
      <c r="AV52" s="100">
        <f>ROUND(AZ52*L26,2)</f>
        <v>0</v>
      </c>
      <c r="AW52" s="100">
        <f>ROUND(BA52*L27,2)</f>
        <v>0</v>
      </c>
      <c r="AX52" s="100">
        <f>ROUND(BB52*L26,2)</f>
        <v>0</v>
      </c>
      <c r="AY52" s="100">
        <f>ROUND(BC52*L27,2)</f>
        <v>0</v>
      </c>
      <c r="AZ52" s="100">
        <f>ROUND(AZ53+SUM(AZ56:AZ59),2)</f>
        <v>0</v>
      </c>
      <c r="BA52" s="100">
        <f>ROUND(BA53+SUM(BA56:BA59),2)</f>
        <v>0</v>
      </c>
      <c r="BB52" s="100">
        <f>ROUND(BB53+SUM(BB56:BB59),2)</f>
        <v>0</v>
      </c>
      <c r="BC52" s="100">
        <f>ROUND(BC53+SUM(BC56:BC59),2)</f>
        <v>0</v>
      </c>
      <c r="BD52" s="102">
        <f>ROUND(BD53+SUM(BD56:BD59),2)</f>
        <v>0</v>
      </c>
      <c r="BS52" s="103" t="s">
        <v>70</v>
      </c>
      <c r="BT52" s="103" t="s">
        <v>78</v>
      </c>
      <c r="BU52" s="103" t="s">
        <v>72</v>
      </c>
      <c r="BV52" s="103" t="s">
        <v>73</v>
      </c>
      <c r="BW52" s="103" t="s">
        <v>79</v>
      </c>
      <c r="BX52" s="103" t="s">
        <v>7</v>
      </c>
      <c r="CL52" s="103" t="s">
        <v>21</v>
      </c>
      <c r="CM52" s="103" t="s">
        <v>80</v>
      </c>
    </row>
    <row r="53" spans="1:91" s="6" customFormat="1" ht="28.5" customHeight="1">
      <c r="B53" s="104"/>
      <c r="C53" s="105"/>
      <c r="D53" s="105"/>
      <c r="E53" s="346" t="s">
        <v>81</v>
      </c>
      <c r="F53" s="346"/>
      <c r="G53" s="346"/>
      <c r="H53" s="346"/>
      <c r="I53" s="346"/>
      <c r="J53" s="105"/>
      <c r="K53" s="346" t="s">
        <v>82</v>
      </c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62">
        <f>ROUND(SUM(AG54:AG55),2)</f>
        <v>0</v>
      </c>
      <c r="AH53" s="334"/>
      <c r="AI53" s="334"/>
      <c r="AJ53" s="334"/>
      <c r="AK53" s="334"/>
      <c r="AL53" s="334"/>
      <c r="AM53" s="334"/>
      <c r="AN53" s="333">
        <f t="shared" si="0"/>
        <v>0</v>
      </c>
      <c r="AO53" s="334"/>
      <c r="AP53" s="334"/>
      <c r="AQ53" s="106" t="s">
        <v>83</v>
      </c>
      <c r="AR53" s="107"/>
      <c r="AS53" s="108">
        <f>ROUND(SUM(AS54:AS55),2)</f>
        <v>0</v>
      </c>
      <c r="AT53" s="109">
        <f t="shared" si="1"/>
        <v>0</v>
      </c>
      <c r="AU53" s="110">
        <f>ROUND(SUM(AU54:AU55),5)</f>
        <v>0</v>
      </c>
      <c r="AV53" s="109">
        <f>ROUND(AZ53*L26,2)</f>
        <v>0</v>
      </c>
      <c r="AW53" s="109">
        <f>ROUND(BA53*L27,2)</f>
        <v>0</v>
      </c>
      <c r="AX53" s="109">
        <f>ROUND(BB53*L26,2)</f>
        <v>0</v>
      </c>
      <c r="AY53" s="109">
        <f>ROUND(BC53*L27,2)</f>
        <v>0</v>
      </c>
      <c r="AZ53" s="109">
        <f>ROUND(SUM(AZ54:AZ55),2)</f>
        <v>0</v>
      </c>
      <c r="BA53" s="109">
        <f>ROUND(SUM(BA54:BA55),2)</f>
        <v>0</v>
      </c>
      <c r="BB53" s="109">
        <f>ROUND(SUM(BB54:BB55),2)</f>
        <v>0</v>
      </c>
      <c r="BC53" s="109">
        <f>ROUND(SUM(BC54:BC55),2)</f>
        <v>0</v>
      </c>
      <c r="BD53" s="111">
        <f>ROUND(SUM(BD54:BD55),2)</f>
        <v>0</v>
      </c>
      <c r="BS53" s="112" t="s">
        <v>70</v>
      </c>
      <c r="BT53" s="112" t="s">
        <v>80</v>
      </c>
      <c r="BU53" s="112" t="s">
        <v>72</v>
      </c>
      <c r="BV53" s="112" t="s">
        <v>73</v>
      </c>
      <c r="BW53" s="112" t="s">
        <v>84</v>
      </c>
      <c r="BX53" s="112" t="s">
        <v>79</v>
      </c>
      <c r="CL53" s="112" t="s">
        <v>21</v>
      </c>
    </row>
    <row r="54" spans="1:91" s="6" customFormat="1" ht="28.5" customHeight="1">
      <c r="A54" s="113" t="s">
        <v>85</v>
      </c>
      <c r="B54" s="104"/>
      <c r="C54" s="105"/>
      <c r="D54" s="105"/>
      <c r="E54" s="105"/>
      <c r="F54" s="346" t="s">
        <v>86</v>
      </c>
      <c r="G54" s="346"/>
      <c r="H54" s="346"/>
      <c r="I54" s="346"/>
      <c r="J54" s="346"/>
      <c r="K54" s="105"/>
      <c r="L54" s="346" t="s">
        <v>87</v>
      </c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33">
        <f>'SO 001.1a - Příprava územ...'!J31</f>
        <v>0</v>
      </c>
      <c r="AH54" s="334"/>
      <c r="AI54" s="334"/>
      <c r="AJ54" s="334"/>
      <c r="AK54" s="334"/>
      <c r="AL54" s="334"/>
      <c r="AM54" s="334"/>
      <c r="AN54" s="333">
        <f t="shared" si="0"/>
        <v>0</v>
      </c>
      <c r="AO54" s="334"/>
      <c r="AP54" s="334"/>
      <c r="AQ54" s="106" t="s">
        <v>83</v>
      </c>
      <c r="AR54" s="107"/>
      <c r="AS54" s="108">
        <v>0</v>
      </c>
      <c r="AT54" s="109">
        <f t="shared" si="1"/>
        <v>0</v>
      </c>
      <c r="AU54" s="110">
        <f>'SO 001.1a - Příprava územ...'!P92</f>
        <v>0</v>
      </c>
      <c r="AV54" s="109">
        <f>'SO 001.1a - Příprava územ...'!J34</f>
        <v>0</v>
      </c>
      <c r="AW54" s="109">
        <f>'SO 001.1a - Příprava územ...'!J35</f>
        <v>0</v>
      </c>
      <c r="AX54" s="109">
        <f>'SO 001.1a - Příprava územ...'!J36</f>
        <v>0</v>
      </c>
      <c r="AY54" s="109">
        <f>'SO 001.1a - Příprava územ...'!J37</f>
        <v>0</v>
      </c>
      <c r="AZ54" s="109">
        <f>'SO 001.1a - Příprava územ...'!F34</f>
        <v>0</v>
      </c>
      <c r="BA54" s="109">
        <f>'SO 001.1a - Příprava územ...'!F35</f>
        <v>0</v>
      </c>
      <c r="BB54" s="109">
        <f>'SO 001.1a - Příprava územ...'!F36</f>
        <v>0</v>
      </c>
      <c r="BC54" s="109">
        <f>'SO 001.1a - Příprava územ...'!F37</f>
        <v>0</v>
      </c>
      <c r="BD54" s="111">
        <f>'SO 001.1a - Příprava územ...'!F38</f>
        <v>0</v>
      </c>
      <c r="BT54" s="112" t="s">
        <v>88</v>
      </c>
      <c r="BV54" s="112" t="s">
        <v>73</v>
      </c>
      <c r="BW54" s="112" t="s">
        <v>89</v>
      </c>
      <c r="BX54" s="112" t="s">
        <v>84</v>
      </c>
      <c r="CL54" s="112" t="s">
        <v>21</v>
      </c>
    </row>
    <row r="55" spans="1:91" s="6" customFormat="1" ht="28.5" customHeight="1">
      <c r="A55" s="113" t="s">
        <v>85</v>
      </c>
      <c r="B55" s="104"/>
      <c r="C55" s="105"/>
      <c r="D55" s="105"/>
      <c r="E55" s="105"/>
      <c r="F55" s="346" t="s">
        <v>90</v>
      </c>
      <c r="G55" s="346"/>
      <c r="H55" s="346"/>
      <c r="I55" s="346"/>
      <c r="J55" s="346"/>
      <c r="K55" s="105"/>
      <c r="L55" s="346" t="s">
        <v>91</v>
      </c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33">
        <f>'SO 001.1b - Příprava územ...'!J31</f>
        <v>0</v>
      </c>
      <c r="AH55" s="334"/>
      <c r="AI55" s="334"/>
      <c r="AJ55" s="334"/>
      <c r="AK55" s="334"/>
      <c r="AL55" s="334"/>
      <c r="AM55" s="334"/>
      <c r="AN55" s="333">
        <f t="shared" si="0"/>
        <v>0</v>
      </c>
      <c r="AO55" s="334"/>
      <c r="AP55" s="334"/>
      <c r="AQ55" s="106" t="s">
        <v>83</v>
      </c>
      <c r="AR55" s="107"/>
      <c r="AS55" s="108">
        <v>0</v>
      </c>
      <c r="AT55" s="109">
        <f t="shared" si="1"/>
        <v>0</v>
      </c>
      <c r="AU55" s="110">
        <f>'SO 001.1b - Příprava územ...'!P92</f>
        <v>0</v>
      </c>
      <c r="AV55" s="109">
        <f>'SO 001.1b - Příprava územ...'!J34</f>
        <v>0</v>
      </c>
      <c r="AW55" s="109">
        <f>'SO 001.1b - Příprava územ...'!J35</f>
        <v>0</v>
      </c>
      <c r="AX55" s="109">
        <f>'SO 001.1b - Příprava územ...'!J36</f>
        <v>0</v>
      </c>
      <c r="AY55" s="109">
        <f>'SO 001.1b - Příprava územ...'!J37</f>
        <v>0</v>
      </c>
      <c r="AZ55" s="109">
        <f>'SO 001.1b - Příprava územ...'!F34</f>
        <v>0</v>
      </c>
      <c r="BA55" s="109">
        <f>'SO 001.1b - Příprava územ...'!F35</f>
        <v>0</v>
      </c>
      <c r="BB55" s="109">
        <f>'SO 001.1b - Příprava územ...'!F36</f>
        <v>0</v>
      </c>
      <c r="BC55" s="109">
        <f>'SO 001.1b - Příprava územ...'!F37</f>
        <v>0</v>
      </c>
      <c r="BD55" s="111">
        <f>'SO 001.1b - Příprava územ...'!F38</f>
        <v>0</v>
      </c>
      <c r="BT55" s="112" t="s">
        <v>88</v>
      </c>
      <c r="BV55" s="112" t="s">
        <v>73</v>
      </c>
      <c r="BW55" s="112" t="s">
        <v>92</v>
      </c>
      <c r="BX55" s="112" t="s">
        <v>84</v>
      </c>
      <c r="CL55" s="112" t="s">
        <v>21</v>
      </c>
    </row>
    <row r="56" spans="1:91" s="6" customFormat="1" ht="28.5" customHeight="1">
      <c r="A56" s="113" t="s">
        <v>85</v>
      </c>
      <c r="B56" s="104"/>
      <c r="C56" s="105"/>
      <c r="D56" s="105"/>
      <c r="E56" s="346" t="s">
        <v>93</v>
      </c>
      <c r="F56" s="346"/>
      <c r="G56" s="346"/>
      <c r="H56" s="346"/>
      <c r="I56" s="346"/>
      <c r="J56" s="105"/>
      <c r="K56" s="346" t="s">
        <v>94</v>
      </c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33">
        <f>'SO 100.1 - Chodník podél ...'!J29</f>
        <v>0</v>
      </c>
      <c r="AH56" s="334"/>
      <c r="AI56" s="334"/>
      <c r="AJ56" s="334"/>
      <c r="AK56" s="334"/>
      <c r="AL56" s="334"/>
      <c r="AM56" s="334"/>
      <c r="AN56" s="333">
        <f t="shared" si="0"/>
        <v>0</v>
      </c>
      <c r="AO56" s="334"/>
      <c r="AP56" s="334"/>
      <c r="AQ56" s="106" t="s">
        <v>83</v>
      </c>
      <c r="AR56" s="107"/>
      <c r="AS56" s="108">
        <v>0</v>
      </c>
      <c r="AT56" s="109">
        <f t="shared" si="1"/>
        <v>0</v>
      </c>
      <c r="AU56" s="110">
        <f>'SO 100.1 - Chodník podél ...'!P92</f>
        <v>0</v>
      </c>
      <c r="AV56" s="109">
        <f>'SO 100.1 - Chodník podél ...'!J32</f>
        <v>0</v>
      </c>
      <c r="AW56" s="109">
        <f>'SO 100.1 - Chodník podél ...'!J33</f>
        <v>0</v>
      </c>
      <c r="AX56" s="109">
        <f>'SO 100.1 - Chodník podél ...'!J34</f>
        <v>0</v>
      </c>
      <c r="AY56" s="109">
        <f>'SO 100.1 - Chodník podél ...'!J35</f>
        <v>0</v>
      </c>
      <c r="AZ56" s="109">
        <f>'SO 100.1 - Chodník podél ...'!F32</f>
        <v>0</v>
      </c>
      <c r="BA56" s="109">
        <f>'SO 100.1 - Chodník podél ...'!F33</f>
        <v>0</v>
      </c>
      <c r="BB56" s="109">
        <f>'SO 100.1 - Chodník podél ...'!F34</f>
        <v>0</v>
      </c>
      <c r="BC56" s="109">
        <f>'SO 100.1 - Chodník podél ...'!F35</f>
        <v>0</v>
      </c>
      <c r="BD56" s="111">
        <f>'SO 100.1 - Chodník podél ...'!F36</f>
        <v>0</v>
      </c>
      <c r="BT56" s="112" t="s">
        <v>80</v>
      </c>
      <c r="BV56" s="112" t="s">
        <v>73</v>
      </c>
      <c r="BW56" s="112" t="s">
        <v>95</v>
      </c>
      <c r="BX56" s="112" t="s">
        <v>79</v>
      </c>
      <c r="CL56" s="112" t="s">
        <v>21</v>
      </c>
    </row>
    <row r="57" spans="1:91" s="6" customFormat="1" ht="28.5" customHeight="1">
      <c r="A57" s="113" t="s">
        <v>85</v>
      </c>
      <c r="B57" s="104"/>
      <c r="C57" s="105"/>
      <c r="D57" s="105"/>
      <c r="E57" s="346" t="s">
        <v>96</v>
      </c>
      <c r="F57" s="346"/>
      <c r="G57" s="346"/>
      <c r="H57" s="346"/>
      <c r="I57" s="346"/>
      <c r="J57" s="105"/>
      <c r="K57" s="346" t="s">
        <v>97</v>
      </c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33">
        <f>'SO 101.1 - Definitivní do...'!J29</f>
        <v>0</v>
      </c>
      <c r="AH57" s="334"/>
      <c r="AI57" s="334"/>
      <c r="AJ57" s="334"/>
      <c r="AK57" s="334"/>
      <c r="AL57" s="334"/>
      <c r="AM57" s="334"/>
      <c r="AN57" s="333">
        <f t="shared" si="0"/>
        <v>0</v>
      </c>
      <c r="AO57" s="334"/>
      <c r="AP57" s="334"/>
      <c r="AQ57" s="106" t="s">
        <v>83</v>
      </c>
      <c r="AR57" s="107"/>
      <c r="AS57" s="108">
        <v>0</v>
      </c>
      <c r="AT57" s="109">
        <f t="shared" si="1"/>
        <v>0</v>
      </c>
      <c r="AU57" s="110">
        <f>'SO 101.1 - Definitivní do...'!P85</f>
        <v>0</v>
      </c>
      <c r="AV57" s="109">
        <f>'SO 101.1 - Definitivní do...'!J32</f>
        <v>0</v>
      </c>
      <c r="AW57" s="109">
        <f>'SO 101.1 - Definitivní do...'!J33</f>
        <v>0</v>
      </c>
      <c r="AX57" s="109">
        <f>'SO 101.1 - Definitivní do...'!J34</f>
        <v>0</v>
      </c>
      <c r="AY57" s="109">
        <f>'SO 101.1 - Definitivní do...'!J35</f>
        <v>0</v>
      </c>
      <c r="AZ57" s="109">
        <f>'SO 101.1 - Definitivní do...'!F32</f>
        <v>0</v>
      </c>
      <c r="BA57" s="109">
        <f>'SO 101.1 - Definitivní do...'!F33</f>
        <v>0</v>
      </c>
      <c r="BB57" s="109">
        <f>'SO 101.1 - Definitivní do...'!F34</f>
        <v>0</v>
      </c>
      <c r="BC57" s="109">
        <f>'SO 101.1 - Definitivní do...'!F35</f>
        <v>0</v>
      </c>
      <c r="BD57" s="111">
        <f>'SO 101.1 - Definitivní do...'!F36</f>
        <v>0</v>
      </c>
      <c r="BT57" s="112" t="s">
        <v>80</v>
      </c>
      <c r="BV57" s="112" t="s">
        <v>73</v>
      </c>
      <c r="BW57" s="112" t="s">
        <v>98</v>
      </c>
      <c r="BX57" s="112" t="s">
        <v>79</v>
      </c>
      <c r="CL57" s="112" t="s">
        <v>21</v>
      </c>
    </row>
    <row r="58" spans="1:91" s="6" customFormat="1" ht="28.5" customHeight="1">
      <c r="A58" s="113" t="s">
        <v>85</v>
      </c>
      <c r="B58" s="104"/>
      <c r="C58" s="105"/>
      <c r="D58" s="105"/>
      <c r="E58" s="346" t="s">
        <v>99</v>
      </c>
      <c r="F58" s="346"/>
      <c r="G58" s="346"/>
      <c r="H58" s="346"/>
      <c r="I58" s="346"/>
      <c r="J58" s="105"/>
      <c r="K58" s="346" t="s">
        <v>100</v>
      </c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33">
        <f>'SO 102.1 - Provizorní dop...'!J29</f>
        <v>0</v>
      </c>
      <c r="AH58" s="334"/>
      <c r="AI58" s="334"/>
      <c r="AJ58" s="334"/>
      <c r="AK58" s="334"/>
      <c r="AL58" s="334"/>
      <c r="AM58" s="334"/>
      <c r="AN58" s="333">
        <f t="shared" si="0"/>
        <v>0</v>
      </c>
      <c r="AO58" s="334"/>
      <c r="AP58" s="334"/>
      <c r="AQ58" s="106" t="s">
        <v>83</v>
      </c>
      <c r="AR58" s="107"/>
      <c r="AS58" s="108">
        <v>0</v>
      </c>
      <c r="AT58" s="109">
        <f t="shared" si="1"/>
        <v>0</v>
      </c>
      <c r="AU58" s="110">
        <f>'SO 102.1 - Provizorní dop...'!P84</f>
        <v>0</v>
      </c>
      <c r="AV58" s="109">
        <f>'SO 102.1 - Provizorní dop...'!J32</f>
        <v>0</v>
      </c>
      <c r="AW58" s="109">
        <f>'SO 102.1 - Provizorní dop...'!J33</f>
        <v>0</v>
      </c>
      <c r="AX58" s="109">
        <f>'SO 102.1 - Provizorní dop...'!J34</f>
        <v>0</v>
      </c>
      <c r="AY58" s="109">
        <f>'SO 102.1 - Provizorní dop...'!J35</f>
        <v>0</v>
      </c>
      <c r="AZ58" s="109">
        <f>'SO 102.1 - Provizorní dop...'!F32</f>
        <v>0</v>
      </c>
      <c r="BA58" s="109">
        <f>'SO 102.1 - Provizorní dop...'!F33</f>
        <v>0</v>
      </c>
      <c r="BB58" s="109">
        <f>'SO 102.1 - Provizorní dop...'!F34</f>
        <v>0</v>
      </c>
      <c r="BC58" s="109">
        <f>'SO 102.1 - Provizorní dop...'!F35</f>
        <v>0</v>
      </c>
      <c r="BD58" s="111">
        <f>'SO 102.1 - Provizorní dop...'!F36</f>
        <v>0</v>
      </c>
      <c r="BT58" s="112" t="s">
        <v>80</v>
      </c>
      <c r="BV58" s="112" t="s">
        <v>73</v>
      </c>
      <c r="BW58" s="112" t="s">
        <v>101</v>
      </c>
      <c r="BX58" s="112" t="s">
        <v>79</v>
      </c>
      <c r="CL58" s="112" t="s">
        <v>21</v>
      </c>
    </row>
    <row r="59" spans="1:91" s="6" customFormat="1" ht="28.5" customHeight="1">
      <c r="A59" s="113" t="s">
        <v>85</v>
      </c>
      <c r="B59" s="104"/>
      <c r="C59" s="105"/>
      <c r="D59" s="105"/>
      <c r="E59" s="346" t="s">
        <v>102</v>
      </c>
      <c r="F59" s="346"/>
      <c r="G59" s="346"/>
      <c r="H59" s="346"/>
      <c r="I59" s="346"/>
      <c r="J59" s="105"/>
      <c r="K59" s="346" t="s">
        <v>103</v>
      </c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33">
        <f>'SO 400.1 - Úprava veřejné...'!J29</f>
        <v>0</v>
      </c>
      <c r="AH59" s="334"/>
      <c r="AI59" s="334"/>
      <c r="AJ59" s="334"/>
      <c r="AK59" s="334"/>
      <c r="AL59" s="334"/>
      <c r="AM59" s="334"/>
      <c r="AN59" s="333">
        <f t="shared" si="0"/>
        <v>0</v>
      </c>
      <c r="AO59" s="334"/>
      <c r="AP59" s="334"/>
      <c r="AQ59" s="106" t="s">
        <v>83</v>
      </c>
      <c r="AR59" s="107"/>
      <c r="AS59" s="108">
        <v>0</v>
      </c>
      <c r="AT59" s="109">
        <f t="shared" si="1"/>
        <v>0</v>
      </c>
      <c r="AU59" s="110">
        <f>'SO 400.1 - Úprava veřejné...'!P91</f>
        <v>0</v>
      </c>
      <c r="AV59" s="109">
        <f>'SO 400.1 - Úprava veřejné...'!J32</f>
        <v>0</v>
      </c>
      <c r="AW59" s="109">
        <f>'SO 400.1 - Úprava veřejné...'!J33</f>
        <v>0</v>
      </c>
      <c r="AX59" s="109">
        <f>'SO 400.1 - Úprava veřejné...'!J34</f>
        <v>0</v>
      </c>
      <c r="AY59" s="109">
        <f>'SO 400.1 - Úprava veřejné...'!J35</f>
        <v>0</v>
      </c>
      <c r="AZ59" s="109">
        <f>'SO 400.1 - Úprava veřejné...'!F32</f>
        <v>0</v>
      </c>
      <c r="BA59" s="109">
        <f>'SO 400.1 - Úprava veřejné...'!F33</f>
        <v>0</v>
      </c>
      <c r="BB59" s="109">
        <f>'SO 400.1 - Úprava veřejné...'!F34</f>
        <v>0</v>
      </c>
      <c r="BC59" s="109">
        <f>'SO 400.1 - Úprava veřejné...'!F35</f>
        <v>0</v>
      </c>
      <c r="BD59" s="111">
        <f>'SO 400.1 - Úprava veřejné...'!F36</f>
        <v>0</v>
      </c>
      <c r="BT59" s="112" t="s">
        <v>80</v>
      </c>
      <c r="BV59" s="112" t="s">
        <v>73</v>
      </c>
      <c r="BW59" s="112" t="s">
        <v>104</v>
      </c>
      <c r="BX59" s="112" t="s">
        <v>79</v>
      </c>
      <c r="CL59" s="112" t="s">
        <v>21</v>
      </c>
    </row>
    <row r="60" spans="1:91" s="5" customFormat="1" ht="16.5" customHeight="1">
      <c r="A60" s="113" t="s">
        <v>85</v>
      </c>
      <c r="B60" s="94"/>
      <c r="C60" s="95"/>
      <c r="D60" s="345" t="s">
        <v>105</v>
      </c>
      <c r="E60" s="345"/>
      <c r="F60" s="345"/>
      <c r="G60" s="345"/>
      <c r="H60" s="345"/>
      <c r="I60" s="96"/>
      <c r="J60" s="345" t="s">
        <v>106</v>
      </c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35">
        <f>'VON - Vedlejší a ostatní ...'!J27</f>
        <v>0</v>
      </c>
      <c r="AH60" s="336"/>
      <c r="AI60" s="336"/>
      <c r="AJ60" s="336"/>
      <c r="AK60" s="336"/>
      <c r="AL60" s="336"/>
      <c r="AM60" s="336"/>
      <c r="AN60" s="335">
        <f t="shared" si="0"/>
        <v>0</v>
      </c>
      <c r="AO60" s="336"/>
      <c r="AP60" s="336"/>
      <c r="AQ60" s="97" t="s">
        <v>105</v>
      </c>
      <c r="AR60" s="98"/>
      <c r="AS60" s="114">
        <v>0</v>
      </c>
      <c r="AT60" s="115">
        <f t="shared" si="1"/>
        <v>0</v>
      </c>
      <c r="AU60" s="116">
        <f>'VON - Vedlejší a ostatní ...'!P83</f>
        <v>0</v>
      </c>
      <c r="AV60" s="115">
        <f>'VON - Vedlejší a ostatní ...'!J30</f>
        <v>0</v>
      </c>
      <c r="AW60" s="115">
        <f>'VON - Vedlejší a ostatní ...'!J31</f>
        <v>0</v>
      </c>
      <c r="AX60" s="115">
        <f>'VON - Vedlejší a ostatní ...'!J32</f>
        <v>0</v>
      </c>
      <c r="AY60" s="115">
        <f>'VON - Vedlejší a ostatní ...'!J33</f>
        <v>0</v>
      </c>
      <c r="AZ60" s="115">
        <f>'VON - Vedlejší a ostatní ...'!F30</f>
        <v>0</v>
      </c>
      <c r="BA60" s="115">
        <f>'VON - Vedlejší a ostatní ...'!F31</f>
        <v>0</v>
      </c>
      <c r="BB60" s="115">
        <f>'VON - Vedlejší a ostatní ...'!F32</f>
        <v>0</v>
      </c>
      <c r="BC60" s="115">
        <f>'VON - Vedlejší a ostatní ...'!F33</f>
        <v>0</v>
      </c>
      <c r="BD60" s="117">
        <f>'VON - Vedlejší a ostatní ...'!F34</f>
        <v>0</v>
      </c>
      <c r="BT60" s="103" t="s">
        <v>78</v>
      </c>
      <c r="BV60" s="103" t="s">
        <v>73</v>
      </c>
      <c r="BW60" s="103" t="s">
        <v>107</v>
      </c>
      <c r="BX60" s="103" t="s">
        <v>7</v>
      </c>
      <c r="CL60" s="103" t="s">
        <v>21</v>
      </c>
      <c r="CM60" s="103" t="s">
        <v>80</v>
      </c>
    </row>
    <row r="61" spans="1:91" s="1" customFormat="1" ht="30" customHeight="1">
      <c r="B61" s="39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59"/>
    </row>
    <row r="62" spans="1:91" s="1" customFormat="1" ht="6.95" customHeight="1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9"/>
    </row>
  </sheetData>
  <sheetProtection algorithmName="SHA-512" hashValue="WbGszlhNxAGAfFEaDNXJsIuiCpdTMn3yvvc1QJdyLnK4MHhge6sRJNShrlJ/SkwRlZmW93z470TiteMZfr2tvw==" saltValue="Gp91At1EAdpR2SVX0BK5GEfCrmI8mo/TOYqttr0T1UhQyyqYOctDE95yLYw/p0+ZvfuUF+UaCjN2c/2uZOGjeg==" spinCount="100000" sheet="1" objects="1" scenarios="1" formatColumns="0" formatRows="0"/>
  <mergeCells count="73">
    <mergeCell ref="AG59:AM59"/>
    <mergeCell ref="AG60:AM60"/>
    <mergeCell ref="AG51:AM51"/>
    <mergeCell ref="AN51:AP51"/>
    <mergeCell ref="AG54:AM54"/>
    <mergeCell ref="AG55:AM55"/>
    <mergeCell ref="AG56:AM56"/>
    <mergeCell ref="AG57:AM57"/>
    <mergeCell ref="AG58:AM58"/>
    <mergeCell ref="E59:I59"/>
    <mergeCell ref="D60:H60"/>
    <mergeCell ref="AM46:AP46"/>
    <mergeCell ref="AS46:AT48"/>
    <mergeCell ref="AN49:AP49"/>
    <mergeCell ref="I49:AF49"/>
    <mergeCell ref="AG49:AM49"/>
    <mergeCell ref="K53:AF53"/>
    <mergeCell ref="L54:AF54"/>
    <mergeCell ref="L55:AF55"/>
    <mergeCell ref="K56:AF56"/>
    <mergeCell ref="K57:AF57"/>
    <mergeCell ref="K58:AF58"/>
    <mergeCell ref="K59:AF59"/>
    <mergeCell ref="J60:AF60"/>
    <mergeCell ref="AN53:AP53"/>
    <mergeCell ref="J52:AF52"/>
    <mergeCell ref="W29:AE29"/>
    <mergeCell ref="AK29:AO29"/>
    <mergeCell ref="E58:I58"/>
    <mergeCell ref="C49:G49"/>
    <mergeCell ref="D52:H52"/>
    <mergeCell ref="E53:I53"/>
    <mergeCell ref="F54:J54"/>
    <mergeCell ref="F55:J55"/>
    <mergeCell ref="E56:I56"/>
    <mergeCell ref="E57:I57"/>
    <mergeCell ref="L42:AO42"/>
    <mergeCell ref="AM44:AN44"/>
    <mergeCell ref="AN52:AP52"/>
    <mergeCell ref="AG52:AM52"/>
    <mergeCell ref="AG53:AM53"/>
    <mergeCell ref="AN60:AP60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N59:AP59"/>
    <mergeCell ref="AN57:AP57"/>
    <mergeCell ref="AN54:AP54"/>
    <mergeCell ref="AN55:AP55"/>
    <mergeCell ref="AN56:AP56"/>
    <mergeCell ref="AN58:AP58"/>
    <mergeCell ref="BE5:BE32"/>
    <mergeCell ref="W30:AE30"/>
    <mergeCell ref="X32:AB32"/>
    <mergeCell ref="AK32:AO32"/>
    <mergeCell ref="AR2:BE2"/>
    <mergeCell ref="K5:AO5"/>
    <mergeCell ref="W28:AE28"/>
    <mergeCell ref="AK28:AO28"/>
    <mergeCell ref="AK30:AO30"/>
    <mergeCell ref="K6:AO6"/>
  </mergeCells>
  <hyperlinks>
    <hyperlink ref="K1:S1" location="C2" display="1) Rekapitulace stavby"/>
    <hyperlink ref="W1:AI1" location="C51" display="2) Rekapitulace objektů stavby a soupisů prací"/>
    <hyperlink ref="A54" location="'SO 001.1a - Příprava územ...'!C2" display="/"/>
    <hyperlink ref="A55" location="'SO 001.1b - Příprava územ...'!C2" display="/"/>
    <hyperlink ref="A56" location="'SO 100.1 - Chodník podél ...'!C2" display="/"/>
    <hyperlink ref="A57" location="'SO 101.1 - Definitivní do...'!C2" display="/"/>
    <hyperlink ref="A58" location="'SO 102.1 - Provizorní dop...'!C2" display="/"/>
    <hyperlink ref="A59" location="'SO 400.1 - Úprava veřejné...'!C2" display="/"/>
    <hyperlink ref="A60" location="'VON - Vedlejší a ostatní 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9"/>
      <c r="C1" s="119"/>
      <c r="D1" s="120" t="s">
        <v>1</v>
      </c>
      <c r="E1" s="119"/>
      <c r="F1" s="121" t="s">
        <v>108</v>
      </c>
      <c r="G1" s="375" t="s">
        <v>109</v>
      </c>
      <c r="H1" s="375"/>
      <c r="I1" s="122"/>
      <c r="J1" s="121" t="s">
        <v>110</v>
      </c>
      <c r="K1" s="120" t="s">
        <v>111</v>
      </c>
      <c r="L1" s="121" t="s">
        <v>112</v>
      </c>
      <c r="M1" s="121"/>
      <c r="N1" s="121"/>
      <c r="O1" s="121"/>
      <c r="P1" s="121"/>
      <c r="Q1" s="121"/>
      <c r="R1" s="121"/>
      <c r="S1" s="121"/>
      <c r="T1" s="121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89</v>
      </c>
    </row>
    <row r="3" spans="1:70" ht="6.95" customHeight="1">
      <c r="B3" s="23"/>
      <c r="C3" s="24"/>
      <c r="D3" s="24"/>
      <c r="E3" s="24"/>
      <c r="F3" s="24"/>
      <c r="G3" s="24"/>
      <c r="H3" s="24"/>
      <c r="I3" s="123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113</v>
      </c>
      <c r="E4" s="27"/>
      <c r="F4" s="27"/>
      <c r="G4" s="27"/>
      <c r="H4" s="27"/>
      <c r="I4" s="124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24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24"/>
      <c r="J6" s="27"/>
      <c r="K6" s="29"/>
    </row>
    <row r="7" spans="1:70" ht="16.5" customHeight="1">
      <c r="B7" s="26"/>
      <c r="C7" s="27"/>
      <c r="D7" s="27"/>
      <c r="E7" s="365" t="str">
        <f>'Rekapitulace stavby'!K6</f>
        <v>VYŽLOVKA – CHODNÍK V ULICI PRAŽSKÁ A JEVANSKÁ</v>
      </c>
      <c r="F7" s="366"/>
      <c r="G7" s="366"/>
      <c r="H7" s="366"/>
      <c r="I7" s="124"/>
      <c r="J7" s="27"/>
      <c r="K7" s="29"/>
    </row>
    <row r="8" spans="1:70">
      <c r="B8" s="26"/>
      <c r="C8" s="27"/>
      <c r="D8" s="35" t="s">
        <v>114</v>
      </c>
      <c r="E8" s="27"/>
      <c r="F8" s="27"/>
      <c r="G8" s="27"/>
      <c r="H8" s="27"/>
      <c r="I8" s="124"/>
      <c r="J8" s="27"/>
      <c r="K8" s="29"/>
    </row>
    <row r="9" spans="1:70" ht="16.5" customHeight="1">
      <c r="B9" s="26"/>
      <c r="C9" s="27"/>
      <c r="D9" s="27"/>
      <c r="E9" s="365" t="s">
        <v>115</v>
      </c>
      <c r="F9" s="332"/>
      <c r="G9" s="332"/>
      <c r="H9" s="332"/>
      <c r="I9" s="124"/>
      <c r="J9" s="27"/>
      <c r="K9" s="29"/>
    </row>
    <row r="10" spans="1:70">
      <c r="B10" s="26"/>
      <c r="C10" s="27"/>
      <c r="D10" s="35" t="s">
        <v>116</v>
      </c>
      <c r="E10" s="27"/>
      <c r="F10" s="27"/>
      <c r="G10" s="27"/>
      <c r="H10" s="27"/>
      <c r="I10" s="124"/>
      <c r="J10" s="27"/>
      <c r="K10" s="29"/>
    </row>
    <row r="11" spans="1:70" s="1" customFormat="1" ht="16.5" customHeight="1">
      <c r="B11" s="39"/>
      <c r="C11" s="40"/>
      <c r="D11" s="40"/>
      <c r="E11" s="355" t="s">
        <v>117</v>
      </c>
      <c r="F11" s="367"/>
      <c r="G11" s="367"/>
      <c r="H11" s="367"/>
      <c r="I11" s="125"/>
      <c r="J11" s="40"/>
      <c r="K11" s="43"/>
    </row>
    <row r="12" spans="1:70" s="1" customFormat="1">
      <c r="B12" s="39"/>
      <c r="C12" s="40"/>
      <c r="D12" s="35" t="s">
        <v>118</v>
      </c>
      <c r="E12" s="40"/>
      <c r="F12" s="40"/>
      <c r="G12" s="40"/>
      <c r="H12" s="40"/>
      <c r="I12" s="125"/>
      <c r="J12" s="40"/>
      <c r="K12" s="43"/>
    </row>
    <row r="13" spans="1:70" s="1" customFormat="1" ht="36.950000000000003" customHeight="1">
      <c r="B13" s="39"/>
      <c r="C13" s="40"/>
      <c r="D13" s="40"/>
      <c r="E13" s="368" t="s">
        <v>119</v>
      </c>
      <c r="F13" s="367"/>
      <c r="G13" s="367"/>
      <c r="H13" s="367"/>
      <c r="I13" s="125"/>
      <c r="J13" s="40"/>
      <c r="K13" s="43"/>
    </row>
    <row r="14" spans="1:70" s="1" customFormat="1" ht="13.5">
      <c r="B14" s="39"/>
      <c r="C14" s="40"/>
      <c r="D14" s="40"/>
      <c r="E14" s="40"/>
      <c r="F14" s="40"/>
      <c r="G14" s="40"/>
      <c r="H14" s="40"/>
      <c r="I14" s="125"/>
      <c r="J14" s="40"/>
      <c r="K14" s="43"/>
    </row>
    <row r="15" spans="1:70" s="1" customFormat="1" ht="14.45" customHeight="1">
      <c r="B15" s="39"/>
      <c r="C15" s="40"/>
      <c r="D15" s="35" t="s">
        <v>20</v>
      </c>
      <c r="E15" s="40"/>
      <c r="F15" s="33" t="s">
        <v>21</v>
      </c>
      <c r="G15" s="40"/>
      <c r="H15" s="40"/>
      <c r="I15" s="126" t="s">
        <v>22</v>
      </c>
      <c r="J15" s="33" t="s">
        <v>21</v>
      </c>
      <c r="K15" s="43"/>
    </row>
    <row r="16" spans="1:70" s="1" customFormat="1" ht="14.45" customHeight="1">
      <c r="B16" s="39"/>
      <c r="C16" s="40"/>
      <c r="D16" s="35" t="s">
        <v>23</v>
      </c>
      <c r="E16" s="40"/>
      <c r="F16" s="33" t="s">
        <v>24</v>
      </c>
      <c r="G16" s="40"/>
      <c r="H16" s="40"/>
      <c r="I16" s="126" t="s">
        <v>25</v>
      </c>
      <c r="J16" s="127" t="str">
        <f>'Rekapitulace stavby'!AN8</f>
        <v>26. 9. 2018</v>
      </c>
      <c r="K16" s="43"/>
    </row>
    <row r="17" spans="2:11" s="1" customFormat="1" ht="10.9" customHeight="1">
      <c r="B17" s="39"/>
      <c r="C17" s="40"/>
      <c r="D17" s="40"/>
      <c r="E17" s="40"/>
      <c r="F17" s="40"/>
      <c r="G17" s="40"/>
      <c r="H17" s="40"/>
      <c r="I17" s="125"/>
      <c r="J17" s="40"/>
      <c r="K17" s="43"/>
    </row>
    <row r="18" spans="2:11" s="1" customFormat="1" ht="14.45" customHeight="1">
      <c r="B18" s="39"/>
      <c r="C18" s="40"/>
      <c r="D18" s="35" t="s">
        <v>27</v>
      </c>
      <c r="E18" s="40"/>
      <c r="F18" s="40"/>
      <c r="G18" s="40"/>
      <c r="H18" s="40"/>
      <c r="I18" s="126" t="s">
        <v>28</v>
      </c>
      <c r="J18" s="33" t="s">
        <v>21</v>
      </c>
      <c r="K18" s="43"/>
    </row>
    <row r="19" spans="2:11" s="1" customFormat="1" ht="18" customHeight="1">
      <c r="B19" s="39"/>
      <c r="C19" s="40"/>
      <c r="D19" s="40"/>
      <c r="E19" s="33" t="s">
        <v>29</v>
      </c>
      <c r="F19" s="40"/>
      <c r="G19" s="40"/>
      <c r="H19" s="40"/>
      <c r="I19" s="126" t="s">
        <v>30</v>
      </c>
      <c r="J19" s="33" t="s">
        <v>21</v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25"/>
      <c r="J20" s="40"/>
      <c r="K20" s="43"/>
    </row>
    <row r="21" spans="2:11" s="1" customFormat="1" ht="14.45" customHeight="1">
      <c r="B21" s="39"/>
      <c r="C21" s="40"/>
      <c r="D21" s="35" t="s">
        <v>31</v>
      </c>
      <c r="E21" s="40"/>
      <c r="F21" s="40"/>
      <c r="G21" s="40"/>
      <c r="H21" s="40"/>
      <c r="I21" s="126" t="s">
        <v>28</v>
      </c>
      <c r="J21" s="33" t="str">
        <f>IF('Rekapitulace stavby'!AN13="Vyplň údaj","",IF('Rekapitulace stavby'!AN13="","",'Rekapitulace stavby'!AN13))</f>
        <v/>
      </c>
      <c r="K21" s="43"/>
    </row>
    <row r="22" spans="2:11" s="1" customFormat="1" ht="18" customHeight="1">
      <c r="B22" s="39"/>
      <c r="C22" s="40"/>
      <c r="D22" s="40"/>
      <c r="E22" s="33" t="str">
        <f>IF('Rekapitulace stavby'!E14="Vyplň údaj","",IF('Rekapitulace stavby'!E14="","",'Rekapitulace stavby'!E14))</f>
        <v/>
      </c>
      <c r="F22" s="40"/>
      <c r="G22" s="40"/>
      <c r="H22" s="40"/>
      <c r="I22" s="126" t="s">
        <v>30</v>
      </c>
      <c r="J22" s="33" t="str">
        <f>IF('Rekapitulace stavby'!AN14="Vyplň údaj","",IF('Rekapitulace stavby'!AN14="","",'Rekapitulace stavby'!AN14))</f>
        <v/>
      </c>
      <c r="K22" s="43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25"/>
      <c r="J23" s="40"/>
      <c r="K23" s="43"/>
    </row>
    <row r="24" spans="2:11" s="1" customFormat="1" ht="14.45" customHeight="1">
      <c r="B24" s="39"/>
      <c r="C24" s="40"/>
      <c r="D24" s="35" t="s">
        <v>33</v>
      </c>
      <c r="E24" s="40"/>
      <c r="F24" s="40"/>
      <c r="G24" s="40"/>
      <c r="H24" s="40"/>
      <c r="I24" s="126" t="s">
        <v>28</v>
      </c>
      <c r="J24" s="33" t="s">
        <v>21</v>
      </c>
      <c r="K24" s="43"/>
    </row>
    <row r="25" spans="2:11" s="1" customFormat="1" ht="18" customHeight="1">
      <c r="B25" s="39"/>
      <c r="C25" s="40"/>
      <c r="D25" s="40"/>
      <c r="E25" s="33" t="s">
        <v>34</v>
      </c>
      <c r="F25" s="40"/>
      <c r="G25" s="40"/>
      <c r="H25" s="40"/>
      <c r="I25" s="126" t="s">
        <v>30</v>
      </c>
      <c r="J25" s="33" t="s">
        <v>21</v>
      </c>
      <c r="K25" s="43"/>
    </row>
    <row r="26" spans="2:11" s="1" customFormat="1" ht="6.95" customHeight="1">
      <c r="B26" s="39"/>
      <c r="C26" s="40"/>
      <c r="D26" s="40"/>
      <c r="E26" s="40"/>
      <c r="F26" s="40"/>
      <c r="G26" s="40"/>
      <c r="H26" s="40"/>
      <c r="I26" s="125"/>
      <c r="J26" s="40"/>
      <c r="K26" s="43"/>
    </row>
    <row r="27" spans="2:11" s="1" customFormat="1" ht="14.45" customHeight="1">
      <c r="B27" s="39"/>
      <c r="C27" s="40"/>
      <c r="D27" s="35" t="s">
        <v>36</v>
      </c>
      <c r="E27" s="40"/>
      <c r="F27" s="40"/>
      <c r="G27" s="40"/>
      <c r="H27" s="40"/>
      <c r="I27" s="125"/>
      <c r="J27" s="40"/>
      <c r="K27" s="43"/>
    </row>
    <row r="28" spans="2:11" s="7" customFormat="1" ht="16.5" customHeight="1">
      <c r="B28" s="128"/>
      <c r="C28" s="129"/>
      <c r="D28" s="129"/>
      <c r="E28" s="340" t="s">
        <v>21</v>
      </c>
      <c r="F28" s="340"/>
      <c r="G28" s="340"/>
      <c r="H28" s="340"/>
      <c r="I28" s="130"/>
      <c r="J28" s="129"/>
      <c r="K28" s="131"/>
    </row>
    <row r="29" spans="2:11" s="1" customFormat="1" ht="6.95" customHeight="1">
      <c r="B29" s="39"/>
      <c r="C29" s="40"/>
      <c r="D29" s="40"/>
      <c r="E29" s="40"/>
      <c r="F29" s="40"/>
      <c r="G29" s="40"/>
      <c r="H29" s="40"/>
      <c r="I29" s="125"/>
      <c r="J29" s="40"/>
      <c r="K29" s="43"/>
    </row>
    <row r="30" spans="2:11" s="1" customFormat="1" ht="6.95" customHeight="1">
      <c r="B30" s="39"/>
      <c r="C30" s="40"/>
      <c r="D30" s="83"/>
      <c r="E30" s="83"/>
      <c r="F30" s="83"/>
      <c r="G30" s="83"/>
      <c r="H30" s="83"/>
      <c r="I30" s="132"/>
      <c r="J30" s="83"/>
      <c r="K30" s="133"/>
    </row>
    <row r="31" spans="2:11" s="1" customFormat="1" ht="25.35" customHeight="1">
      <c r="B31" s="39"/>
      <c r="C31" s="40"/>
      <c r="D31" s="134" t="s">
        <v>37</v>
      </c>
      <c r="E31" s="40"/>
      <c r="F31" s="40"/>
      <c r="G31" s="40"/>
      <c r="H31" s="40"/>
      <c r="I31" s="125"/>
      <c r="J31" s="135">
        <f>ROUND(J92,2)</f>
        <v>0</v>
      </c>
      <c r="K31" s="43"/>
    </row>
    <row r="32" spans="2:11" s="1" customFormat="1" ht="6.95" customHeight="1">
      <c r="B32" s="39"/>
      <c r="C32" s="40"/>
      <c r="D32" s="83"/>
      <c r="E32" s="83"/>
      <c r="F32" s="83"/>
      <c r="G32" s="83"/>
      <c r="H32" s="83"/>
      <c r="I32" s="132"/>
      <c r="J32" s="83"/>
      <c r="K32" s="133"/>
    </row>
    <row r="33" spans="2:11" s="1" customFormat="1" ht="14.45" customHeight="1">
      <c r="B33" s="39"/>
      <c r="C33" s="40"/>
      <c r="D33" s="40"/>
      <c r="E33" s="40"/>
      <c r="F33" s="44" t="s">
        <v>39</v>
      </c>
      <c r="G33" s="40"/>
      <c r="H33" s="40"/>
      <c r="I33" s="136" t="s">
        <v>38</v>
      </c>
      <c r="J33" s="44" t="s">
        <v>40</v>
      </c>
      <c r="K33" s="43"/>
    </row>
    <row r="34" spans="2:11" s="1" customFormat="1" ht="14.45" customHeight="1">
      <c r="B34" s="39"/>
      <c r="C34" s="40"/>
      <c r="D34" s="47" t="s">
        <v>41</v>
      </c>
      <c r="E34" s="47" t="s">
        <v>42</v>
      </c>
      <c r="F34" s="137">
        <f>ROUND(SUM(BE92:BE166), 2)</f>
        <v>0</v>
      </c>
      <c r="G34" s="40"/>
      <c r="H34" s="40"/>
      <c r="I34" s="138">
        <v>0.21</v>
      </c>
      <c r="J34" s="137">
        <f>ROUND(ROUND((SUM(BE92:BE166)), 2)*I34, 2)</f>
        <v>0</v>
      </c>
      <c r="K34" s="43"/>
    </row>
    <row r="35" spans="2:11" s="1" customFormat="1" ht="14.45" customHeight="1">
      <c r="B35" s="39"/>
      <c r="C35" s="40"/>
      <c r="D35" s="40"/>
      <c r="E35" s="47" t="s">
        <v>43</v>
      </c>
      <c r="F35" s="137">
        <f>ROUND(SUM(BF92:BF166), 2)</f>
        <v>0</v>
      </c>
      <c r="G35" s="40"/>
      <c r="H35" s="40"/>
      <c r="I35" s="138">
        <v>0.15</v>
      </c>
      <c r="J35" s="137">
        <f>ROUND(ROUND((SUM(BF92:BF166)), 2)*I35, 2)</f>
        <v>0</v>
      </c>
      <c r="K35" s="43"/>
    </row>
    <row r="36" spans="2:11" s="1" customFormat="1" ht="14.45" hidden="1" customHeight="1">
      <c r="B36" s="39"/>
      <c r="C36" s="40"/>
      <c r="D36" s="40"/>
      <c r="E36" s="47" t="s">
        <v>44</v>
      </c>
      <c r="F36" s="137">
        <f>ROUND(SUM(BG92:BG166), 2)</f>
        <v>0</v>
      </c>
      <c r="G36" s="40"/>
      <c r="H36" s="40"/>
      <c r="I36" s="138">
        <v>0.21</v>
      </c>
      <c r="J36" s="137">
        <v>0</v>
      </c>
      <c r="K36" s="43"/>
    </row>
    <row r="37" spans="2:11" s="1" customFormat="1" ht="14.45" hidden="1" customHeight="1">
      <c r="B37" s="39"/>
      <c r="C37" s="40"/>
      <c r="D37" s="40"/>
      <c r="E37" s="47" t="s">
        <v>45</v>
      </c>
      <c r="F37" s="137">
        <f>ROUND(SUM(BH92:BH166), 2)</f>
        <v>0</v>
      </c>
      <c r="G37" s="40"/>
      <c r="H37" s="40"/>
      <c r="I37" s="138">
        <v>0.15</v>
      </c>
      <c r="J37" s="137">
        <v>0</v>
      </c>
      <c r="K37" s="43"/>
    </row>
    <row r="38" spans="2:11" s="1" customFormat="1" ht="14.45" hidden="1" customHeight="1">
      <c r="B38" s="39"/>
      <c r="C38" s="40"/>
      <c r="D38" s="40"/>
      <c r="E38" s="47" t="s">
        <v>46</v>
      </c>
      <c r="F38" s="137">
        <f>ROUND(SUM(BI92:BI166), 2)</f>
        <v>0</v>
      </c>
      <c r="G38" s="40"/>
      <c r="H38" s="40"/>
      <c r="I38" s="138">
        <v>0</v>
      </c>
      <c r="J38" s="137">
        <v>0</v>
      </c>
      <c r="K38" s="43"/>
    </row>
    <row r="39" spans="2:11" s="1" customFormat="1" ht="6.95" customHeight="1">
      <c r="B39" s="39"/>
      <c r="C39" s="40"/>
      <c r="D39" s="40"/>
      <c r="E39" s="40"/>
      <c r="F39" s="40"/>
      <c r="G39" s="40"/>
      <c r="H39" s="40"/>
      <c r="I39" s="125"/>
      <c r="J39" s="40"/>
      <c r="K39" s="43"/>
    </row>
    <row r="40" spans="2:11" s="1" customFormat="1" ht="25.35" customHeight="1">
      <c r="B40" s="39"/>
      <c r="C40" s="139"/>
      <c r="D40" s="140" t="s">
        <v>47</v>
      </c>
      <c r="E40" s="77"/>
      <c r="F40" s="77"/>
      <c r="G40" s="141" t="s">
        <v>48</v>
      </c>
      <c r="H40" s="142" t="s">
        <v>49</v>
      </c>
      <c r="I40" s="143"/>
      <c r="J40" s="144">
        <f>SUM(J31:J38)</f>
        <v>0</v>
      </c>
      <c r="K40" s="145"/>
    </row>
    <row r="41" spans="2:11" s="1" customFormat="1" ht="14.45" customHeight="1">
      <c r="B41" s="54"/>
      <c r="C41" s="55"/>
      <c r="D41" s="55"/>
      <c r="E41" s="55"/>
      <c r="F41" s="55"/>
      <c r="G41" s="55"/>
      <c r="H41" s="55"/>
      <c r="I41" s="146"/>
      <c r="J41" s="55"/>
      <c r="K41" s="56"/>
    </row>
    <row r="45" spans="2:11" s="1" customFormat="1" ht="6.95" customHeight="1">
      <c r="B45" s="147"/>
      <c r="C45" s="148"/>
      <c r="D45" s="148"/>
      <c r="E45" s="148"/>
      <c r="F45" s="148"/>
      <c r="G45" s="148"/>
      <c r="H45" s="148"/>
      <c r="I45" s="149"/>
      <c r="J45" s="148"/>
      <c r="K45" s="150"/>
    </row>
    <row r="46" spans="2:11" s="1" customFormat="1" ht="36.950000000000003" customHeight="1">
      <c r="B46" s="39"/>
      <c r="C46" s="28" t="s">
        <v>120</v>
      </c>
      <c r="D46" s="40"/>
      <c r="E46" s="40"/>
      <c r="F46" s="40"/>
      <c r="G46" s="40"/>
      <c r="H46" s="40"/>
      <c r="I46" s="125"/>
      <c r="J46" s="40"/>
      <c r="K46" s="43"/>
    </row>
    <row r="47" spans="2:11" s="1" customFormat="1" ht="6.95" customHeight="1">
      <c r="B47" s="39"/>
      <c r="C47" s="40"/>
      <c r="D47" s="40"/>
      <c r="E47" s="40"/>
      <c r="F47" s="40"/>
      <c r="G47" s="40"/>
      <c r="H47" s="40"/>
      <c r="I47" s="125"/>
      <c r="J47" s="40"/>
      <c r="K47" s="43"/>
    </row>
    <row r="48" spans="2:11" s="1" customFormat="1" ht="14.45" customHeight="1">
      <c r="B48" s="39"/>
      <c r="C48" s="35" t="s">
        <v>18</v>
      </c>
      <c r="D48" s="40"/>
      <c r="E48" s="40"/>
      <c r="F48" s="40"/>
      <c r="G48" s="40"/>
      <c r="H48" s="40"/>
      <c r="I48" s="125"/>
      <c r="J48" s="40"/>
      <c r="K48" s="43"/>
    </row>
    <row r="49" spans="2:47" s="1" customFormat="1" ht="16.5" customHeight="1">
      <c r="B49" s="39"/>
      <c r="C49" s="40"/>
      <c r="D49" s="40"/>
      <c r="E49" s="365" t="str">
        <f>E7</f>
        <v>VYŽLOVKA – CHODNÍK V ULICI PRAŽSKÁ A JEVANSKÁ</v>
      </c>
      <c r="F49" s="366"/>
      <c r="G49" s="366"/>
      <c r="H49" s="366"/>
      <c r="I49" s="125"/>
      <c r="J49" s="40"/>
      <c r="K49" s="43"/>
    </row>
    <row r="50" spans="2:47">
      <c r="B50" s="26"/>
      <c r="C50" s="35" t="s">
        <v>114</v>
      </c>
      <c r="D50" s="27"/>
      <c r="E50" s="27"/>
      <c r="F50" s="27"/>
      <c r="G50" s="27"/>
      <c r="H50" s="27"/>
      <c r="I50" s="124"/>
      <c r="J50" s="27"/>
      <c r="K50" s="29"/>
    </row>
    <row r="51" spans="2:47" ht="16.5" customHeight="1">
      <c r="B51" s="26"/>
      <c r="C51" s="27"/>
      <c r="D51" s="27"/>
      <c r="E51" s="365" t="s">
        <v>115</v>
      </c>
      <c r="F51" s="332"/>
      <c r="G51" s="332"/>
      <c r="H51" s="332"/>
      <c r="I51" s="124"/>
      <c r="J51" s="27"/>
      <c r="K51" s="29"/>
    </row>
    <row r="52" spans="2:47">
      <c r="B52" s="26"/>
      <c r="C52" s="35" t="s">
        <v>116</v>
      </c>
      <c r="D52" s="27"/>
      <c r="E52" s="27"/>
      <c r="F52" s="27"/>
      <c r="G52" s="27"/>
      <c r="H52" s="27"/>
      <c r="I52" s="124"/>
      <c r="J52" s="27"/>
      <c r="K52" s="29"/>
    </row>
    <row r="53" spans="2:47" s="1" customFormat="1" ht="16.5" customHeight="1">
      <c r="B53" s="39"/>
      <c r="C53" s="40"/>
      <c r="D53" s="40"/>
      <c r="E53" s="355" t="s">
        <v>117</v>
      </c>
      <c r="F53" s="367"/>
      <c r="G53" s="367"/>
      <c r="H53" s="367"/>
      <c r="I53" s="125"/>
      <c r="J53" s="40"/>
      <c r="K53" s="43"/>
    </row>
    <row r="54" spans="2:47" s="1" customFormat="1" ht="14.45" customHeight="1">
      <c r="B54" s="39"/>
      <c r="C54" s="35" t="s">
        <v>118</v>
      </c>
      <c r="D54" s="40"/>
      <c r="E54" s="40"/>
      <c r="F54" s="40"/>
      <c r="G54" s="40"/>
      <c r="H54" s="40"/>
      <c r="I54" s="125"/>
      <c r="J54" s="40"/>
      <c r="K54" s="43"/>
    </row>
    <row r="55" spans="2:47" s="1" customFormat="1" ht="17.25" customHeight="1">
      <c r="B55" s="39"/>
      <c r="C55" s="40"/>
      <c r="D55" s="40"/>
      <c r="E55" s="368" t="str">
        <f>E13</f>
        <v>SO 001.1a - Příprava území - chodník</v>
      </c>
      <c r="F55" s="367"/>
      <c r="G55" s="367"/>
      <c r="H55" s="367"/>
      <c r="I55" s="125"/>
      <c r="J55" s="40"/>
      <c r="K55" s="43"/>
    </row>
    <row r="56" spans="2:47" s="1" customFormat="1" ht="6.95" customHeight="1">
      <c r="B56" s="39"/>
      <c r="C56" s="40"/>
      <c r="D56" s="40"/>
      <c r="E56" s="40"/>
      <c r="F56" s="40"/>
      <c r="G56" s="40"/>
      <c r="H56" s="40"/>
      <c r="I56" s="125"/>
      <c r="J56" s="40"/>
      <c r="K56" s="43"/>
    </row>
    <row r="57" spans="2:47" s="1" customFormat="1" ht="18" customHeight="1">
      <c r="B57" s="39"/>
      <c r="C57" s="35" t="s">
        <v>23</v>
      </c>
      <c r="D57" s="40"/>
      <c r="E57" s="40"/>
      <c r="F57" s="33" t="str">
        <f>F16</f>
        <v>Vyžlovka</v>
      </c>
      <c r="G57" s="40"/>
      <c r="H57" s="40"/>
      <c r="I57" s="126" t="s">
        <v>25</v>
      </c>
      <c r="J57" s="127" t="str">
        <f>IF(J16="","",J16)</f>
        <v>26. 9. 2018</v>
      </c>
      <c r="K57" s="43"/>
    </row>
    <row r="58" spans="2:47" s="1" customFormat="1" ht="6.95" customHeight="1">
      <c r="B58" s="39"/>
      <c r="C58" s="40"/>
      <c r="D58" s="40"/>
      <c r="E58" s="40"/>
      <c r="F58" s="40"/>
      <c r="G58" s="40"/>
      <c r="H58" s="40"/>
      <c r="I58" s="125"/>
      <c r="J58" s="40"/>
      <c r="K58" s="43"/>
    </row>
    <row r="59" spans="2:47" s="1" customFormat="1">
      <c r="B59" s="39"/>
      <c r="C59" s="35" t="s">
        <v>27</v>
      </c>
      <c r="D59" s="40"/>
      <c r="E59" s="40"/>
      <c r="F59" s="33" t="str">
        <f>E19</f>
        <v>OÚ Vyžlovka</v>
      </c>
      <c r="G59" s="40"/>
      <c r="H59" s="40"/>
      <c r="I59" s="126" t="s">
        <v>33</v>
      </c>
      <c r="J59" s="340" t="str">
        <f>E25</f>
        <v>VIN Consult, s. r. o.</v>
      </c>
      <c r="K59" s="43"/>
    </row>
    <row r="60" spans="2:47" s="1" customFormat="1" ht="14.45" customHeight="1">
      <c r="B60" s="39"/>
      <c r="C60" s="35" t="s">
        <v>31</v>
      </c>
      <c r="D60" s="40"/>
      <c r="E60" s="40"/>
      <c r="F60" s="33" t="str">
        <f>IF(E22="","",E22)</f>
        <v/>
      </c>
      <c r="G60" s="40"/>
      <c r="H60" s="40"/>
      <c r="I60" s="125"/>
      <c r="J60" s="369"/>
      <c r="K60" s="43"/>
    </row>
    <row r="61" spans="2:47" s="1" customFormat="1" ht="10.35" customHeight="1">
      <c r="B61" s="39"/>
      <c r="C61" s="40"/>
      <c r="D61" s="40"/>
      <c r="E61" s="40"/>
      <c r="F61" s="40"/>
      <c r="G61" s="40"/>
      <c r="H61" s="40"/>
      <c r="I61" s="125"/>
      <c r="J61" s="40"/>
      <c r="K61" s="43"/>
    </row>
    <row r="62" spans="2:47" s="1" customFormat="1" ht="29.25" customHeight="1">
      <c r="B62" s="39"/>
      <c r="C62" s="151" t="s">
        <v>121</v>
      </c>
      <c r="D62" s="139"/>
      <c r="E62" s="139"/>
      <c r="F62" s="139"/>
      <c r="G62" s="139"/>
      <c r="H62" s="139"/>
      <c r="I62" s="152"/>
      <c r="J62" s="153" t="s">
        <v>122</v>
      </c>
      <c r="K62" s="154"/>
    </row>
    <row r="63" spans="2:47" s="1" customFormat="1" ht="10.35" customHeight="1">
      <c r="B63" s="39"/>
      <c r="C63" s="40"/>
      <c r="D63" s="40"/>
      <c r="E63" s="40"/>
      <c r="F63" s="40"/>
      <c r="G63" s="40"/>
      <c r="H63" s="40"/>
      <c r="I63" s="125"/>
      <c r="J63" s="40"/>
      <c r="K63" s="43"/>
    </row>
    <row r="64" spans="2:47" s="1" customFormat="1" ht="29.25" customHeight="1">
      <c r="B64" s="39"/>
      <c r="C64" s="155" t="s">
        <v>123</v>
      </c>
      <c r="D64" s="40"/>
      <c r="E64" s="40"/>
      <c r="F64" s="40"/>
      <c r="G64" s="40"/>
      <c r="H64" s="40"/>
      <c r="I64" s="125"/>
      <c r="J64" s="135">
        <f>J92</f>
        <v>0</v>
      </c>
      <c r="K64" s="43"/>
      <c r="AU64" s="22" t="s">
        <v>124</v>
      </c>
    </row>
    <row r="65" spans="2:12" s="8" customFormat="1" ht="24.95" customHeight="1">
      <c r="B65" s="156"/>
      <c r="C65" s="157"/>
      <c r="D65" s="158" t="s">
        <v>125</v>
      </c>
      <c r="E65" s="159"/>
      <c r="F65" s="159"/>
      <c r="G65" s="159"/>
      <c r="H65" s="159"/>
      <c r="I65" s="160"/>
      <c r="J65" s="161">
        <f>J93</f>
        <v>0</v>
      </c>
      <c r="K65" s="162"/>
    </row>
    <row r="66" spans="2:12" s="9" customFormat="1" ht="19.899999999999999" customHeight="1">
      <c r="B66" s="163"/>
      <c r="C66" s="164"/>
      <c r="D66" s="165" t="s">
        <v>126</v>
      </c>
      <c r="E66" s="166"/>
      <c r="F66" s="166"/>
      <c r="G66" s="166"/>
      <c r="H66" s="166"/>
      <c r="I66" s="167"/>
      <c r="J66" s="168">
        <f>J94</f>
        <v>0</v>
      </c>
      <c r="K66" s="169"/>
    </row>
    <row r="67" spans="2:12" s="9" customFormat="1" ht="19.899999999999999" customHeight="1">
      <c r="B67" s="163"/>
      <c r="C67" s="164"/>
      <c r="D67" s="165" t="s">
        <v>127</v>
      </c>
      <c r="E67" s="166"/>
      <c r="F67" s="166"/>
      <c r="G67" s="166"/>
      <c r="H67" s="166"/>
      <c r="I67" s="167"/>
      <c r="J67" s="168">
        <f>J142</f>
        <v>0</v>
      </c>
      <c r="K67" s="169"/>
    </row>
    <row r="68" spans="2:12" s="9" customFormat="1" ht="19.899999999999999" customHeight="1">
      <c r="B68" s="163"/>
      <c r="C68" s="164"/>
      <c r="D68" s="165" t="s">
        <v>128</v>
      </c>
      <c r="E68" s="166"/>
      <c r="F68" s="166"/>
      <c r="G68" s="166"/>
      <c r="H68" s="166"/>
      <c r="I68" s="167"/>
      <c r="J68" s="168">
        <f>J146</f>
        <v>0</v>
      </c>
      <c r="K68" s="169"/>
    </row>
    <row r="69" spans="2:12" s="1" customFormat="1" ht="21.75" customHeight="1">
      <c r="B69" s="39"/>
      <c r="C69" s="40"/>
      <c r="D69" s="40"/>
      <c r="E69" s="40"/>
      <c r="F69" s="40"/>
      <c r="G69" s="40"/>
      <c r="H69" s="40"/>
      <c r="I69" s="125"/>
      <c r="J69" s="40"/>
      <c r="K69" s="43"/>
    </row>
    <row r="70" spans="2:12" s="1" customFormat="1" ht="6.95" customHeight="1">
      <c r="B70" s="54"/>
      <c r="C70" s="55"/>
      <c r="D70" s="55"/>
      <c r="E70" s="55"/>
      <c r="F70" s="55"/>
      <c r="G70" s="55"/>
      <c r="H70" s="55"/>
      <c r="I70" s="146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49"/>
      <c r="J74" s="58"/>
      <c r="K74" s="58"/>
      <c r="L74" s="59"/>
    </row>
    <row r="75" spans="2:12" s="1" customFormat="1" ht="36.950000000000003" customHeight="1">
      <c r="B75" s="39"/>
      <c r="C75" s="60" t="s">
        <v>129</v>
      </c>
      <c r="D75" s="61"/>
      <c r="E75" s="61"/>
      <c r="F75" s="61"/>
      <c r="G75" s="61"/>
      <c r="H75" s="61"/>
      <c r="I75" s="170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70"/>
      <c r="J76" s="61"/>
      <c r="K76" s="61"/>
      <c r="L76" s="59"/>
    </row>
    <row r="77" spans="2:12" s="1" customFormat="1" ht="14.45" customHeight="1">
      <c r="B77" s="39"/>
      <c r="C77" s="63" t="s">
        <v>18</v>
      </c>
      <c r="D77" s="61"/>
      <c r="E77" s="61"/>
      <c r="F77" s="61"/>
      <c r="G77" s="61"/>
      <c r="H77" s="61"/>
      <c r="I77" s="170"/>
      <c r="J77" s="61"/>
      <c r="K77" s="61"/>
      <c r="L77" s="59"/>
    </row>
    <row r="78" spans="2:12" s="1" customFormat="1" ht="16.5" customHeight="1">
      <c r="B78" s="39"/>
      <c r="C78" s="61"/>
      <c r="D78" s="61"/>
      <c r="E78" s="370" t="str">
        <f>E7</f>
        <v>VYŽLOVKA – CHODNÍK V ULICI PRAŽSKÁ A JEVANSKÁ</v>
      </c>
      <c r="F78" s="371"/>
      <c r="G78" s="371"/>
      <c r="H78" s="371"/>
      <c r="I78" s="170"/>
      <c r="J78" s="61"/>
      <c r="K78" s="61"/>
      <c r="L78" s="59"/>
    </row>
    <row r="79" spans="2:12">
      <c r="B79" s="26"/>
      <c r="C79" s="63" t="s">
        <v>114</v>
      </c>
      <c r="D79" s="171"/>
      <c r="E79" s="171"/>
      <c r="F79" s="171"/>
      <c r="G79" s="171"/>
      <c r="H79" s="171"/>
      <c r="J79" s="171"/>
      <c r="K79" s="171"/>
      <c r="L79" s="172"/>
    </row>
    <row r="80" spans="2:12" ht="16.5" customHeight="1">
      <c r="B80" s="26"/>
      <c r="C80" s="171"/>
      <c r="D80" s="171"/>
      <c r="E80" s="370" t="s">
        <v>115</v>
      </c>
      <c r="F80" s="374"/>
      <c r="G80" s="374"/>
      <c r="H80" s="374"/>
      <c r="J80" s="171"/>
      <c r="K80" s="171"/>
      <c r="L80" s="172"/>
    </row>
    <row r="81" spans="2:65">
      <c r="B81" s="26"/>
      <c r="C81" s="63" t="s">
        <v>116</v>
      </c>
      <c r="D81" s="171"/>
      <c r="E81" s="171"/>
      <c r="F81" s="171"/>
      <c r="G81" s="171"/>
      <c r="H81" s="171"/>
      <c r="J81" s="171"/>
      <c r="K81" s="171"/>
      <c r="L81" s="172"/>
    </row>
    <row r="82" spans="2:65" s="1" customFormat="1" ht="16.5" customHeight="1">
      <c r="B82" s="39"/>
      <c r="C82" s="61"/>
      <c r="D82" s="61"/>
      <c r="E82" s="372" t="s">
        <v>117</v>
      </c>
      <c r="F82" s="373"/>
      <c r="G82" s="373"/>
      <c r="H82" s="373"/>
      <c r="I82" s="170"/>
      <c r="J82" s="61"/>
      <c r="K82" s="61"/>
      <c r="L82" s="59"/>
    </row>
    <row r="83" spans="2:65" s="1" customFormat="1" ht="14.45" customHeight="1">
      <c r="B83" s="39"/>
      <c r="C83" s="63" t="s">
        <v>118</v>
      </c>
      <c r="D83" s="61"/>
      <c r="E83" s="61"/>
      <c r="F83" s="61"/>
      <c r="G83" s="61"/>
      <c r="H83" s="61"/>
      <c r="I83" s="170"/>
      <c r="J83" s="61"/>
      <c r="K83" s="61"/>
      <c r="L83" s="59"/>
    </row>
    <row r="84" spans="2:65" s="1" customFormat="1" ht="17.25" customHeight="1">
      <c r="B84" s="39"/>
      <c r="C84" s="61"/>
      <c r="D84" s="61"/>
      <c r="E84" s="357" t="str">
        <f>E13</f>
        <v>SO 001.1a - Příprava území - chodník</v>
      </c>
      <c r="F84" s="373"/>
      <c r="G84" s="373"/>
      <c r="H84" s="373"/>
      <c r="I84" s="170"/>
      <c r="J84" s="61"/>
      <c r="K84" s="61"/>
      <c r="L84" s="59"/>
    </row>
    <row r="85" spans="2:65" s="1" customFormat="1" ht="6.95" customHeight="1">
      <c r="B85" s="39"/>
      <c r="C85" s="61"/>
      <c r="D85" s="61"/>
      <c r="E85" s="61"/>
      <c r="F85" s="61"/>
      <c r="G85" s="61"/>
      <c r="H85" s="61"/>
      <c r="I85" s="170"/>
      <c r="J85" s="61"/>
      <c r="K85" s="61"/>
      <c r="L85" s="59"/>
    </row>
    <row r="86" spans="2:65" s="1" customFormat="1" ht="18" customHeight="1">
      <c r="B86" s="39"/>
      <c r="C86" s="63" t="s">
        <v>23</v>
      </c>
      <c r="D86" s="61"/>
      <c r="E86" s="61"/>
      <c r="F86" s="173" t="str">
        <f>F16</f>
        <v>Vyžlovka</v>
      </c>
      <c r="G86" s="61"/>
      <c r="H86" s="61"/>
      <c r="I86" s="174" t="s">
        <v>25</v>
      </c>
      <c r="J86" s="71" t="str">
        <f>IF(J16="","",J16)</f>
        <v>26. 9. 2018</v>
      </c>
      <c r="K86" s="61"/>
      <c r="L86" s="59"/>
    </row>
    <row r="87" spans="2:65" s="1" customFormat="1" ht="6.95" customHeight="1">
      <c r="B87" s="39"/>
      <c r="C87" s="61"/>
      <c r="D87" s="61"/>
      <c r="E87" s="61"/>
      <c r="F87" s="61"/>
      <c r="G87" s="61"/>
      <c r="H87" s="61"/>
      <c r="I87" s="170"/>
      <c r="J87" s="61"/>
      <c r="K87" s="61"/>
      <c r="L87" s="59"/>
    </row>
    <row r="88" spans="2:65" s="1" customFormat="1">
      <c r="B88" s="39"/>
      <c r="C88" s="63" t="s">
        <v>27</v>
      </c>
      <c r="D88" s="61"/>
      <c r="E88" s="61"/>
      <c r="F88" s="173" t="str">
        <f>E19</f>
        <v>OÚ Vyžlovka</v>
      </c>
      <c r="G88" s="61"/>
      <c r="H88" s="61"/>
      <c r="I88" s="174" t="s">
        <v>33</v>
      </c>
      <c r="J88" s="173" t="str">
        <f>E25</f>
        <v>VIN Consult, s. r. o.</v>
      </c>
      <c r="K88" s="61"/>
      <c r="L88" s="59"/>
    </row>
    <row r="89" spans="2:65" s="1" customFormat="1" ht="14.45" customHeight="1">
      <c r="B89" s="39"/>
      <c r="C89" s="63" t="s">
        <v>31</v>
      </c>
      <c r="D89" s="61"/>
      <c r="E89" s="61"/>
      <c r="F89" s="173" t="str">
        <f>IF(E22="","",E22)</f>
        <v/>
      </c>
      <c r="G89" s="61"/>
      <c r="H89" s="61"/>
      <c r="I89" s="170"/>
      <c r="J89" s="61"/>
      <c r="K89" s="61"/>
      <c r="L89" s="59"/>
    </row>
    <row r="90" spans="2:65" s="1" customFormat="1" ht="10.35" customHeight="1">
      <c r="B90" s="39"/>
      <c r="C90" s="61"/>
      <c r="D90" s="61"/>
      <c r="E90" s="61"/>
      <c r="F90" s="61"/>
      <c r="G90" s="61"/>
      <c r="H90" s="61"/>
      <c r="I90" s="170"/>
      <c r="J90" s="61"/>
      <c r="K90" s="61"/>
      <c r="L90" s="59"/>
    </row>
    <row r="91" spans="2:65" s="10" customFormat="1" ht="29.25" customHeight="1">
      <c r="B91" s="175"/>
      <c r="C91" s="176" t="s">
        <v>130</v>
      </c>
      <c r="D91" s="177" t="s">
        <v>56</v>
      </c>
      <c r="E91" s="177" t="s">
        <v>52</v>
      </c>
      <c r="F91" s="177" t="s">
        <v>131</v>
      </c>
      <c r="G91" s="177" t="s">
        <v>132</v>
      </c>
      <c r="H91" s="177" t="s">
        <v>133</v>
      </c>
      <c r="I91" s="178" t="s">
        <v>134</v>
      </c>
      <c r="J91" s="177" t="s">
        <v>122</v>
      </c>
      <c r="K91" s="179" t="s">
        <v>135</v>
      </c>
      <c r="L91" s="180"/>
      <c r="M91" s="79" t="s">
        <v>136</v>
      </c>
      <c r="N91" s="80" t="s">
        <v>41</v>
      </c>
      <c r="O91" s="80" t="s">
        <v>137</v>
      </c>
      <c r="P91" s="80" t="s">
        <v>138</v>
      </c>
      <c r="Q91" s="80" t="s">
        <v>139</v>
      </c>
      <c r="R91" s="80" t="s">
        <v>140</v>
      </c>
      <c r="S91" s="80" t="s">
        <v>141</v>
      </c>
      <c r="T91" s="81" t="s">
        <v>142</v>
      </c>
    </row>
    <row r="92" spans="2:65" s="1" customFormat="1" ht="29.25" customHeight="1">
      <c r="B92" s="39"/>
      <c r="C92" s="85" t="s">
        <v>123</v>
      </c>
      <c r="D92" s="61"/>
      <c r="E92" s="61"/>
      <c r="F92" s="61"/>
      <c r="G92" s="61"/>
      <c r="H92" s="61"/>
      <c r="I92" s="170"/>
      <c r="J92" s="181">
        <f>BK92</f>
        <v>0</v>
      </c>
      <c r="K92" s="61"/>
      <c r="L92" s="59"/>
      <c r="M92" s="82"/>
      <c r="N92" s="83"/>
      <c r="O92" s="83"/>
      <c r="P92" s="182">
        <f>P93</f>
        <v>0</v>
      </c>
      <c r="Q92" s="83"/>
      <c r="R92" s="182">
        <f>R93</f>
        <v>0</v>
      </c>
      <c r="S92" s="83"/>
      <c r="T92" s="183">
        <f>T93</f>
        <v>279.98320000000007</v>
      </c>
      <c r="AT92" s="22" t="s">
        <v>70</v>
      </c>
      <c r="AU92" s="22" t="s">
        <v>124</v>
      </c>
      <c r="BK92" s="184">
        <f>BK93</f>
        <v>0</v>
      </c>
    </row>
    <row r="93" spans="2:65" s="11" customFormat="1" ht="37.35" customHeight="1">
      <c r="B93" s="185"/>
      <c r="C93" s="186"/>
      <c r="D93" s="187" t="s">
        <v>70</v>
      </c>
      <c r="E93" s="188" t="s">
        <v>143</v>
      </c>
      <c r="F93" s="188" t="s">
        <v>144</v>
      </c>
      <c r="G93" s="186"/>
      <c r="H93" s="186"/>
      <c r="I93" s="189"/>
      <c r="J93" s="190">
        <f>BK93</f>
        <v>0</v>
      </c>
      <c r="K93" s="186"/>
      <c r="L93" s="191"/>
      <c r="M93" s="192"/>
      <c r="N93" s="193"/>
      <c r="O93" s="193"/>
      <c r="P93" s="194">
        <f>P94+P142+P146</f>
        <v>0</v>
      </c>
      <c r="Q93" s="193"/>
      <c r="R93" s="194">
        <f>R94+R142+R146</f>
        <v>0</v>
      </c>
      <c r="S93" s="193"/>
      <c r="T93" s="195">
        <f>T94+T142+T146</f>
        <v>279.98320000000007</v>
      </c>
      <c r="AR93" s="196" t="s">
        <v>78</v>
      </c>
      <c r="AT93" s="197" t="s">
        <v>70</v>
      </c>
      <c r="AU93" s="197" t="s">
        <v>71</v>
      </c>
      <c r="AY93" s="196" t="s">
        <v>145</v>
      </c>
      <c r="BK93" s="198">
        <f>BK94+BK142+BK146</f>
        <v>0</v>
      </c>
    </row>
    <row r="94" spans="2:65" s="11" customFormat="1" ht="19.899999999999999" customHeight="1">
      <c r="B94" s="185"/>
      <c r="C94" s="186"/>
      <c r="D94" s="187" t="s">
        <v>70</v>
      </c>
      <c r="E94" s="199" t="s">
        <v>78</v>
      </c>
      <c r="F94" s="199" t="s">
        <v>146</v>
      </c>
      <c r="G94" s="186"/>
      <c r="H94" s="186"/>
      <c r="I94" s="189"/>
      <c r="J94" s="200">
        <f>BK94</f>
        <v>0</v>
      </c>
      <c r="K94" s="186"/>
      <c r="L94" s="191"/>
      <c r="M94" s="192"/>
      <c r="N94" s="193"/>
      <c r="O94" s="193"/>
      <c r="P94" s="194">
        <f>SUM(P95:P141)</f>
        <v>0</v>
      </c>
      <c r="Q94" s="193"/>
      <c r="R94" s="194">
        <f>SUM(R95:R141)</f>
        <v>0</v>
      </c>
      <c r="S94" s="193"/>
      <c r="T94" s="195">
        <f>SUM(T95:T141)</f>
        <v>279.98320000000007</v>
      </c>
      <c r="AR94" s="196" t="s">
        <v>78</v>
      </c>
      <c r="AT94" s="197" t="s">
        <v>70</v>
      </c>
      <c r="AU94" s="197" t="s">
        <v>78</v>
      </c>
      <c r="AY94" s="196" t="s">
        <v>145</v>
      </c>
      <c r="BK94" s="198">
        <f>SUM(BK95:BK141)</f>
        <v>0</v>
      </c>
    </row>
    <row r="95" spans="2:65" s="1" customFormat="1" ht="25.5" customHeight="1">
      <c r="B95" s="39"/>
      <c r="C95" s="201" t="s">
        <v>78</v>
      </c>
      <c r="D95" s="201" t="s">
        <v>147</v>
      </c>
      <c r="E95" s="202" t="s">
        <v>148</v>
      </c>
      <c r="F95" s="203" t="s">
        <v>149</v>
      </c>
      <c r="G95" s="204" t="s">
        <v>150</v>
      </c>
      <c r="H95" s="205">
        <v>33</v>
      </c>
      <c r="I95" s="206"/>
      <c r="J95" s="207">
        <f>ROUND(I95*H95,2)</f>
        <v>0</v>
      </c>
      <c r="K95" s="203" t="s">
        <v>151</v>
      </c>
      <c r="L95" s="59"/>
      <c r="M95" s="208" t="s">
        <v>21</v>
      </c>
      <c r="N95" s="209" t="s">
        <v>42</v>
      </c>
      <c r="O95" s="40"/>
      <c r="P95" s="210">
        <f>O95*H95</f>
        <v>0</v>
      </c>
      <c r="Q95" s="210">
        <v>0</v>
      </c>
      <c r="R95" s="210">
        <f>Q95*H95</f>
        <v>0</v>
      </c>
      <c r="S95" s="210">
        <v>0.26</v>
      </c>
      <c r="T95" s="211">
        <f>S95*H95</f>
        <v>8.58</v>
      </c>
      <c r="AR95" s="22" t="s">
        <v>152</v>
      </c>
      <c r="AT95" s="22" t="s">
        <v>147</v>
      </c>
      <c r="AU95" s="22" t="s">
        <v>80</v>
      </c>
      <c r="AY95" s="22" t="s">
        <v>145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2" t="s">
        <v>78</v>
      </c>
      <c r="BK95" s="212">
        <f>ROUND(I95*H95,2)</f>
        <v>0</v>
      </c>
      <c r="BL95" s="22" t="s">
        <v>152</v>
      </c>
      <c r="BM95" s="22" t="s">
        <v>153</v>
      </c>
    </row>
    <row r="96" spans="2:65" s="1" customFormat="1" ht="40.5">
      <c r="B96" s="39"/>
      <c r="C96" s="61"/>
      <c r="D96" s="213" t="s">
        <v>154</v>
      </c>
      <c r="E96" s="61"/>
      <c r="F96" s="214" t="s">
        <v>155</v>
      </c>
      <c r="G96" s="61"/>
      <c r="H96" s="61"/>
      <c r="I96" s="170"/>
      <c r="J96" s="61"/>
      <c r="K96" s="61"/>
      <c r="L96" s="59"/>
      <c r="M96" s="215"/>
      <c r="N96" s="40"/>
      <c r="O96" s="40"/>
      <c r="P96" s="40"/>
      <c r="Q96" s="40"/>
      <c r="R96" s="40"/>
      <c r="S96" s="40"/>
      <c r="T96" s="76"/>
      <c r="AT96" s="22" t="s">
        <v>154</v>
      </c>
      <c r="AU96" s="22" t="s">
        <v>80</v>
      </c>
    </row>
    <row r="97" spans="2:65" s="12" customFormat="1" ht="13.5">
      <c r="B97" s="216"/>
      <c r="C97" s="217"/>
      <c r="D97" s="213" t="s">
        <v>156</v>
      </c>
      <c r="E97" s="218" t="s">
        <v>21</v>
      </c>
      <c r="F97" s="219" t="s">
        <v>157</v>
      </c>
      <c r="G97" s="217"/>
      <c r="H97" s="220">
        <v>33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156</v>
      </c>
      <c r="AU97" s="226" t="s">
        <v>80</v>
      </c>
      <c r="AV97" s="12" t="s">
        <v>80</v>
      </c>
      <c r="AW97" s="12" t="s">
        <v>35</v>
      </c>
      <c r="AX97" s="12" t="s">
        <v>71</v>
      </c>
      <c r="AY97" s="226" t="s">
        <v>145</v>
      </c>
    </row>
    <row r="98" spans="2:65" s="1" customFormat="1" ht="25.5" customHeight="1">
      <c r="B98" s="39"/>
      <c r="C98" s="201" t="s">
        <v>80</v>
      </c>
      <c r="D98" s="201" t="s">
        <v>147</v>
      </c>
      <c r="E98" s="202" t="s">
        <v>158</v>
      </c>
      <c r="F98" s="203" t="s">
        <v>159</v>
      </c>
      <c r="G98" s="204" t="s">
        <v>150</v>
      </c>
      <c r="H98" s="205">
        <v>17.600000000000001</v>
      </c>
      <c r="I98" s="206"/>
      <c r="J98" s="207">
        <f>ROUND(I98*H98,2)</f>
        <v>0</v>
      </c>
      <c r="K98" s="203" t="s">
        <v>151</v>
      </c>
      <c r="L98" s="59"/>
      <c r="M98" s="208" t="s">
        <v>21</v>
      </c>
      <c r="N98" s="209" t="s">
        <v>42</v>
      </c>
      <c r="O98" s="40"/>
      <c r="P98" s="210">
        <f>O98*H98</f>
        <v>0</v>
      </c>
      <c r="Q98" s="210">
        <v>0</v>
      </c>
      <c r="R98" s="210">
        <f>Q98*H98</f>
        <v>0</v>
      </c>
      <c r="S98" s="210">
        <v>0.29499999999999998</v>
      </c>
      <c r="T98" s="211">
        <f>S98*H98</f>
        <v>5.1920000000000002</v>
      </c>
      <c r="AR98" s="22" t="s">
        <v>152</v>
      </c>
      <c r="AT98" s="22" t="s">
        <v>147</v>
      </c>
      <c r="AU98" s="22" t="s">
        <v>80</v>
      </c>
      <c r="AY98" s="22" t="s">
        <v>145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2" t="s">
        <v>78</v>
      </c>
      <c r="BK98" s="212">
        <f>ROUND(I98*H98,2)</f>
        <v>0</v>
      </c>
      <c r="BL98" s="22" t="s">
        <v>152</v>
      </c>
      <c r="BM98" s="22" t="s">
        <v>160</v>
      </c>
    </row>
    <row r="99" spans="2:65" s="1" customFormat="1" ht="40.5">
      <c r="B99" s="39"/>
      <c r="C99" s="61"/>
      <c r="D99" s="213" t="s">
        <v>154</v>
      </c>
      <c r="E99" s="61"/>
      <c r="F99" s="214" t="s">
        <v>161</v>
      </c>
      <c r="G99" s="61"/>
      <c r="H99" s="61"/>
      <c r="I99" s="170"/>
      <c r="J99" s="61"/>
      <c r="K99" s="61"/>
      <c r="L99" s="59"/>
      <c r="M99" s="215"/>
      <c r="N99" s="40"/>
      <c r="O99" s="40"/>
      <c r="P99" s="40"/>
      <c r="Q99" s="40"/>
      <c r="R99" s="40"/>
      <c r="S99" s="40"/>
      <c r="T99" s="76"/>
      <c r="AT99" s="22" t="s">
        <v>154</v>
      </c>
      <c r="AU99" s="22" t="s">
        <v>80</v>
      </c>
    </row>
    <row r="100" spans="2:65" s="12" customFormat="1" ht="13.5">
      <c r="B100" s="216"/>
      <c r="C100" s="217"/>
      <c r="D100" s="213" t="s">
        <v>156</v>
      </c>
      <c r="E100" s="218" t="s">
        <v>21</v>
      </c>
      <c r="F100" s="219" t="s">
        <v>162</v>
      </c>
      <c r="G100" s="217"/>
      <c r="H100" s="220">
        <v>17.600000000000001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156</v>
      </c>
      <c r="AU100" s="226" t="s">
        <v>80</v>
      </c>
      <c r="AV100" s="12" t="s">
        <v>80</v>
      </c>
      <c r="AW100" s="12" t="s">
        <v>35</v>
      </c>
      <c r="AX100" s="12" t="s">
        <v>71</v>
      </c>
      <c r="AY100" s="226" t="s">
        <v>145</v>
      </c>
    </row>
    <row r="101" spans="2:65" s="1" customFormat="1" ht="25.5" customHeight="1">
      <c r="B101" s="39"/>
      <c r="C101" s="201" t="s">
        <v>88</v>
      </c>
      <c r="D101" s="201" t="s">
        <v>147</v>
      </c>
      <c r="E101" s="202" t="s">
        <v>163</v>
      </c>
      <c r="F101" s="203" t="s">
        <v>164</v>
      </c>
      <c r="G101" s="204" t="s">
        <v>150</v>
      </c>
      <c r="H101" s="205">
        <v>215.6</v>
      </c>
      <c r="I101" s="206"/>
      <c r="J101" s="207">
        <f>ROUND(I101*H101,2)</f>
        <v>0</v>
      </c>
      <c r="K101" s="203" t="s">
        <v>151</v>
      </c>
      <c r="L101" s="59"/>
      <c r="M101" s="208" t="s">
        <v>21</v>
      </c>
      <c r="N101" s="209" t="s">
        <v>42</v>
      </c>
      <c r="O101" s="40"/>
      <c r="P101" s="210">
        <f>O101*H101</f>
        <v>0</v>
      </c>
      <c r="Q101" s="210">
        <v>0</v>
      </c>
      <c r="R101" s="210">
        <f>Q101*H101</f>
        <v>0</v>
      </c>
      <c r="S101" s="210">
        <v>0.44</v>
      </c>
      <c r="T101" s="211">
        <f>S101*H101</f>
        <v>94.864000000000004</v>
      </c>
      <c r="AR101" s="22" t="s">
        <v>152</v>
      </c>
      <c r="AT101" s="22" t="s">
        <v>147</v>
      </c>
      <c r="AU101" s="22" t="s">
        <v>80</v>
      </c>
      <c r="AY101" s="22" t="s">
        <v>145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2" t="s">
        <v>78</v>
      </c>
      <c r="BK101" s="212">
        <f>ROUND(I101*H101,2)</f>
        <v>0</v>
      </c>
      <c r="BL101" s="22" t="s">
        <v>152</v>
      </c>
      <c r="BM101" s="22" t="s">
        <v>165</v>
      </c>
    </row>
    <row r="102" spans="2:65" s="1" customFormat="1" ht="40.5">
      <c r="B102" s="39"/>
      <c r="C102" s="61"/>
      <c r="D102" s="213" t="s">
        <v>154</v>
      </c>
      <c r="E102" s="61"/>
      <c r="F102" s="214" t="s">
        <v>166</v>
      </c>
      <c r="G102" s="61"/>
      <c r="H102" s="61"/>
      <c r="I102" s="170"/>
      <c r="J102" s="61"/>
      <c r="K102" s="61"/>
      <c r="L102" s="59"/>
      <c r="M102" s="215"/>
      <c r="N102" s="40"/>
      <c r="O102" s="40"/>
      <c r="P102" s="40"/>
      <c r="Q102" s="40"/>
      <c r="R102" s="40"/>
      <c r="S102" s="40"/>
      <c r="T102" s="76"/>
      <c r="AT102" s="22" t="s">
        <v>154</v>
      </c>
      <c r="AU102" s="22" t="s">
        <v>80</v>
      </c>
    </row>
    <row r="103" spans="2:65" s="12" customFormat="1" ht="13.5">
      <c r="B103" s="216"/>
      <c r="C103" s="217"/>
      <c r="D103" s="213" t="s">
        <v>156</v>
      </c>
      <c r="E103" s="218" t="s">
        <v>21</v>
      </c>
      <c r="F103" s="219" t="s">
        <v>167</v>
      </c>
      <c r="G103" s="217"/>
      <c r="H103" s="220">
        <v>110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156</v>
      </c>
      <c r="AU103" s="226" t="s">
        <v>80</v>
      </c>
      <c r="AV103" s="12" t="s">
        <v>80</v>
      </c>
      <c r="AW103" s="12" t="s">
        <v>35</v>
      </c>
      <c r="AX103" s="12" t="s">
        <v>71</v>
      </c>
      <c r="AY103" s="226" t="s">
        <v>145</v>
      </c>
    </row>
    <row r="104" spans="2:65" s="12" customFormat="1" ht="13.5">
      <c r="B104" s="216"/>
      <c r="C104" s="217"/>
      <c r="D104" s="213" t="s">
        <v>156</v>
      </c>
      <c r="E104" s="218" t="s">
        <v>21</v>
      </c>
      <c r="F104" s="219" t="s">
        <v>168</v>
      </c>
      <c r="G104" s="217"/>
      <c r="H104" s="220">
        <v>105.6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156</v>
      </c>
      <c r="AU104" s="226" t="s">
        <v>80</v>
      </c>
      <c r="AV104" s="12" t="s">
        <v>80</v>
      </c>
      <c r="AW104" s="12" t="s">
        <v>35</v>
      </c>
      <c r="AX104" s="12" t="s">
        <v>71</v>
      </c>
      <c r="AY104" s="226" t="s">
        <v>145</v>
      </c>
    </row>
    <row r="105" spans="2:65" s="1" customFormat="1" ht="25.5" customHeight="1">
      <c r="B105" s="39"/>
      <c r="C105" s="201" t="s">
        <v>152</v>
      </c>
      <c r="D105" s="201" t="s">
        <v>147</v>
      </c>
      <c r="E105" s="202" t="s">
        <v>169</v>
      </c>
      <c r="F105" s="203" t="s">
        <v>170</v>
      </c>
      <c r="G105" s="204" t="s">
        <v>150</v>
      </c>
      <c r="H105" s="205">
        <v>110</v>
      </c>
      <c r="I105" s="206"/>
      <c r="J105" s="207">
        <f>ROUND(I105*H105,2)</f>
        <v>0</v>
      </c>
      <c r="K105" s="203" t="s">
        <v>151</v>
      </c>
      <c r="L105" s="59"/>
      <c r="M105" s="208" t="s">
        <v>21</v>
      </c>
      <c r="N105" s="209" t="s">
        <v>42</v>
      </c>
      <c r="O105" s="40"/>
      <c r="P105" s="210">
        <f>O105*H105</f>
        <v>0</v>
      </c>
      <c r="Q105" s="210">
        <v>0</v>
      </c>
      <c r="R105" s="210">
        <f>Q105*H105</f>
        <v>0</v>
      </c>
      <c r="S105" s="210">
        <v>0.625</v>
      </c>
      <c r="T105" s="211">
        <f>S105*H105</f>
        <v>68.75</v>
      </c>
      <c r="AR105" s="22" t="s">
        <v>152</v>
      </c>
      <c r="AT105" s="22" t="s">
        <v>147</v>
      </c>
      <c r="AU105" s="22" t="s">
        <v>80</v>
      </c>
      <c r="AY105" s="22" t="s">
        <v>145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2" t="s">
        <v>78</v>
      </c>
      <c r="BK105" s="212">
        <f>ROUND(I105*H105,2)</f>
        <v>0</v>
      </c>
      <c r="BL105" s="22" t="s">
        <v>152</v>
      </c>
      <c r="BM105" s="22" t="s">
        <v>171</v>
      </c>
    </row>
    <row r="106" spans="2:65" s="1" customFormat="1" ht="40.5">
      <c r="B106" s="39"/>
      <c r="C106" s="61"/>
      <c r="D106" s="213" t="s">
        <v>154</v>
      </c>
      <c r="E106" s="61"/>
      <c r="F106" s="214" t="s">
        <v>172</v>
      </c>
      <c r="G106" s="61"/>
      <c r="H106" s="61"/>
      <c r="I106" s="170"/>
      <c r="J106" s="61"/>
      <c r="K106" s="61"/>
      <c r="L106" s="59"/>
      <c r="M106" s="215"/>
      <c r="N106" s="40"/>
      <c r="O106" s="40"/>
      <c r="P106" s="40"/>
      <c r="Q106" s="40"/>
      <c r="R106" s="40"/>
      <c r="S106" s="40"/>
      <c r="T106" s="76"/>
      <c r="AT106" s="22" t="s">
        <v>154</v>
      </c>
      <c r="AU106" s="22" t="s">
        <v>80</v>
      </c>
    </row>
    <row r="107" spans="2:65" s="12" customFormat="1" ht="13.5">
      <c r="B107" s="216"/>
      <c r="C107" s="217"/>
      <c r="D107" s="213" t="s">
        <v>156</v>
      </c>
      <c r="E107" s="218" t="s">
        <v>21</v>
      </c>
      <c r="F107" s="219" t="s">
        <v>173</v>
      </c>
      <c r="G107" s="217"/>
      <c r="H107" s="220">
        <v>110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156</v>
      </c>
      <c r="AU107" s="226" t="s">
        <v>80</v>
      </c>
      <c r="AV107" s="12" t="s">
        <v>80</v>
      </c>
      <c r="AW107" s="12" t="s">
        <v>35</v>
      </c>
      <c r="AX107" s="12" t="s">
        <v>71</v>
      </c>
      <c r="AY107" s="226" t="s">
        <v>145</v>
      </c>
    </row>
    <row r="108" spans="2:65" s="1" customFormat="1" ht="16.5" customHeight="1">
      <c r="B108" s="39"/>
      <c r="C108" s="201" t="s">
        <v>174</v>
      </c>
      <c r="D108" s="201" t="s">
        <v>147</v>
      </c>
      <c r="E108" s="202" t="s">
        <v>175</v>
      </c>
      <c r="F108" s="203" t="s">
        <v>176</v>
      </c>
      <c r="G108" s="204" t="s">
        <v>150</v>
      </c>
      <c r="H108" s="205">
        <v>105.6</v>
      </c>
      <c r="I108" s="206"/>
      <c r="J108" s="207">
        <f>ROUND(I108*H108,2)</f>
        <v>0</v>
      </c>
      <c r="K108" s="203" t="s">
        <v>151</v>
      </c>
      <c r="L108" s="59"/>
      <c r="M108" s="208" t="s">
        <v>21</v>
      </c>
      <c r="N108" s="209" t="s">
        <v>42</v>
      </c>
      <c r="O108" s="40"/>
      <c r="P108" s="210">
        <f>O108*H108</f>
        <v>0</v>
      </c>
      <c r="Q108" s="210">
        <v>0</v>
      </c>
      <c r="R108" s="210">
        <f>Q108*H108</f>
        <v>0</v>
      </c>
      <c r="S108" s="210">
        <v>0.22</v>
      </c>
      <c r="T108" s="211">
        <f>S108*H108</f>
        <v>23.231999999999999</v>
      </c>
      <c r="AR108" s="22" t="s">
        <v>152</v>
      </c>
      <c r="AT108" s="22" t="s">
        <v>147</v>
      </c>
      <c r="AU108" s="22" t="s">
        <v>80</v>
      </c>
      <c r="AY108" s="22" t="s">
        <v>145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2" t="s">
        <v>78</v>
      </c>
      <c r="BK108" s="212">
        <f>ROUND(I108*H108,2)</f>
        <v>0</v>
      </c>
      <c r="BL108" s="22" t="s">
        <v>152</v>
      </c>
      <c r="BM108" s="22" t="s">
        <v>177</v>
      </c>
    </row>
    <row r="109" spans="2:65" s="1" customFormat="1" ht="40.5">
      <c r="B109" s="39"/>
      <c r="C109" s="61"/>
      <c r="D109" s="213" t="s">
        <v>154</v>
      </c>
      <c r="E109" s="61"/>
      <c r="F109" s="214" t="s">
        <v>178</v>
      </c>
      <c r="G109" s="61"/>
      <c r="H109" s="61"/>
      <c r="I109" s="170"/>
      <c r="J109" s="61"/>
      <c r="K109" s="61"/>
      <c r="L109" s="59"/>
      <c r="M109" s="215"/>
      <c r="N109" s="40"/>
      <c r="O109" s="40"/>
      <c r="P109" s="40"/>
      <c r="Q109" s="40"/>
      <c r="R109" s="40"/>
      <c r="S109" s="40"/>
      <c r="T109" s="76"/>
      <c r="AT109" s="22" t="s">
        <v>154</v>
      </c>
      <c r="AU109" s="22" t="s">
        <v>80</v>
      </c>
    </row>
    <row r="110" spans="2:65" s="12" customFormat="1" ht="13.5">
      <c r="B110" s="216"/>
      <c r="C110" s="217"/>
      <c r="D110" s="213" t="s">
        <v>156</v>
      </c>
      <c r="E110" s="218" t="s">
        <v>21</v>
      </c>
      <c r="F110" s="219" t="s">
        <v>179</v>
      </c>
      <c r="G110" s="217"/>
      <c r="H110" s="220">
        <v>105.6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156</v>
      </c>
      <c r="AU110" s="226" t="s">
        <v>80</v>
      </c>
      <c r="AV110" s="12" t="s">
        <v>80</v>
      </c>
      <c r="AW110" s="12" t="s">
        <v>35</v>
      </c>
      <c r="AX110" s="12" t="s">
        <v>71</v>
      </c>
      <c r="AY110" s="226" t="s">
        <v>145</v>
      </c>
    </row>
    <row r="111" spans="2:65" s="1" customFormat="1" ht="16.5" customHeight="1">
      <c r="B111" s="39"/>
      <c r="C111" s="201" t="s">
        <v>180</v>
      </c>
      <c r="D111" s="201" t="s">
        <v>147</v>
      </c>
      <c r="E111" s="202" t="s">
        <v>181</v>
      </c>
      <c r="F111" s="203" t="s">
        <v>182</v>
      </c>
      <c r="G111" s="204" t="s">
        <v>150</v>
      </c>
      <c r="H111" s="205">
        <v>178.2</v>
      </c>
      <c r="I111" s="206"/>
      <c r="J111" s="207">
        <f>ROUND(I111*H111,2)</f>
        <v>0</v>
      </c>
      <c r="K111" s="203" t="s">
        <v>151</v>
      </c>
      <c r="L111" s="59"/>
      <c r="M111" s="208" t="s">
        <v>21</v>
      </c>
      <c r="N111" s="209" t="s">
        <v>42</v>
      </c>
      <c r="O111" s="40"/>
      <c r="P111" s="210">
        <f>O111*H111</f>
        <v>0</v>
      </c>
      <c r="Q111" s="210">
        <v>0</v>
      </c>
      <c r="R111" s="210">
        <f>Q111*H111</f>
        <v>0</v>
      </c>
      <c r="S111" s="210">
        <v>0.316</v>
      </c>
      <c r="T111" s="211">
        <f>S111*H111</f>
        <v>56.311199999999999</v>
      </c>
      <c r="AR111" s="22" t="s">
        <v>152</v>
      </c>
      <c r="AT111" s="22" t="s">
        <v>147</v>
      </c>
      <c r="AU111" s="22" t="s">
        <v>80</v>
      </c>
      <c r="AY111" s="22" t="s">
        <v>145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22" t="s">
        <v>78</v>
      </c>
      <c r="BK111" s="212">
        <f>ROUND(I111*H111,2)</f>
        <v>0</v>
      </c>
      <c r="BL111" s="22" t="s">
        <v>152</v>
      </c>
      <c r="BM111" s="22" t="s">
        <v>183</v>
      </c>
    </row>
    <row r="112" spans="2:65" s="1" customFormat="1" ht="40.5">
      <c r="B112" s="39"/>
      <c r="C112" s="61"/>
      <c r="D112" s="213" t="s">
        <v>154</v>
      </c>
      <c r="E112" s="61"/>
      <c r="F112" s="214" t="s">
        <v>184</v>
      </c>
      <c r="G112" s="61"/>
      <c r="H112" s="61"/>
      <c r="I112" s="170"/>
      <c r="J112" s="61"/>
      <c r="K112" s="61"/>
      <c r="L112" s="59"/>
      <c r="M112" s="215"/>
      <c r="N112" s="40"/>
      <c r="O112" s="40"/>
      <c r="P112" s="40"/>
      <c r="Q112" s="40"/>
      <c r="R112" s="40"/>
      <c r="S112" s="40"/>
      <c r="T112" s="76"/>
      <c r="AT112" s="22" t="s">
        <v>154</v>
      </c>
      <c r="AU112" s="22" t="s">
        <v>80</v>
      </c>
    </row>
    <row r="113" spans="2:65" s="12" customFormat="1" ht="13.5">
      <c r="B113" s="216"/>
      <c r="C113" s="217"/>
      <c r="D113" s="213" t="s">
        <v>156</v>
      </c>
      <c r="E113" s="218" t="s">
        <v>21</v>
      </c>
      <c r="F113" s="219" t="s">
        <v>185</v>
      </c>
      <c r="G113" s="217"/>
      <c r="H113" s="220">
        <v>178.2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156</v>
      </c>
      <c r="AU113" s="226" t="s">
        <v>80</v>
      </c>
      <c r="AV113" s="12" t="s">
        <v>80</v>
      </c>
      <c r="AW113" s="12" t="s">
        <v>35</v>
      </c>
      <c r="AX113" s="12" t="s">
        <v>71</v>
      </c>
      <c r="AY113" s="226" t="s">
        <v>145</v>
      </c>
    </row>
    <row r="114" spans="2:65" s="1" customFormat="1" ht="16.5" customHeight="1">
      <c r="B114" s="39"/>
      <c r="C114" s="201" t="s">
        <v>186</v>
      </c>
      <c r="D114" s="201" t="s">
        <v>147</v>
      </c>
      <c r="E114" s="202" t="s">
        <v>187</v>
      </c>
      <c r="F114" s="203" t="s">
        <v>188</v>
      </c>
      <c r="G114" s="204" t="s">
        <v>150</v>
      </c>
      <c r="H114" s="205">
        <v>33</v>
      </c>
      <c r="I114" s="206"/>
      <c r="J114" s="207">
        <f>ROUND(I114*H114,2)</f>
        <v>0</v>
      </c>
      <c r="K114" s="203" t="s">
        <v>151</v>
      </c>
      <c r="L114" s="59"/>
      <c r="M114" s="208" t="s">
        <v>21</v>
      </c>
      <c r="N114" s="209" t="s">
        <v>42</v>
      </c>
      <c r="O114" s="40"/>
      <c r="P114" s="210">
        <f>O114*H114</f>
        <v>0</v>
      </c>
      <c r="Q114" s="210">
        <v>0</v>
      </c>
      <c r="R114" s="210">
        <f>Q114*H114</f>
        <v>0</v>
      </c>
      <c r="S114" s="210">
        <v>0.28999999999999998</v>
      </c>
      <c r="T114" s="211">
        <f>S114*H114</f>
        <v>9.5699999999999985</v>
      </c>
      <c r="AR114" s="22" t="s">
        <v>152</v>
      </c>
      <c r="AT114" s="22" t="s">
        <v>147</v>
      </c>
      <c r="AU114" s="22" t="s">
        <v>80</v>
      </c>
      <c r="AY114" s="22" t="s">
        <v>145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22" t="s">
        <v>78</v>
      </c>
      <c r="BK114" s="212">
        <f>ROUND(I114*H114,2)</f>
        <v>0</v>
      </c>
      <c r="BL114" s="22" t="s">
        <v>152</v>
      </c>
      <c r="BM114" s="22" t="s">
        <v>189</v>
      </c>
    </row>
    <row r="115" spans="2:65" s="1" customFormat="1" ht="40.5">
      <c r="B115" s="39"/>
      <c r="C115" s="61"/>
      <c r="D115" s="213" t="s">
        <v>154</v>
      </c>
      <c r="E115" s="61"/>
      <c r="F115" s="214" t="s">
        <v>190</v>
      </c>
      <c r="G115" s="61"/>
      <c r="H115" s="61"/>
      <c r="I115" s="170"/>
      <c r="J115" s="61"/>
      <c r="K115" s="61"/>
      <c r="L115" s="59"/>
      <c r="M115" s="215"/>
      <c r="N115" s="40"/>
      <c r="O115" s="40"/>
      <c r="P115" s="40"/>
      <c r="Q115" s="40"/>
      <c r="R115" s="40"/>
      <c r="S115" s="40"/>
      <c r="T115" s="76"/>
      <c r="AT115" s="22" t="s">
        <v>154</v>
      </c>
      <c r="AU115" s="22" t="s">
        <v>80</v>
      </c>
    </row>
    <row r="116" spans="2:65" s="12" customFormat="1" ht="13.5">
      <c r="B116" s="216"/>
      <c r="C116" s="217"/>
      <c r="D116" s="213" t="s">
        <v>156</v>
      </c>
      <c r="E116" s="218" t="s">
        <v>21</v>
      </c>
      <c r="F116" s="219" t="s">
        <v>191</v>
      </c>
      <c r="G116" s="217"/>
      <c r="H116" s="220">
        <v>33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156</v>
      </c>
      <c r="AU116" s="226" t="s">
        <v>80</v>
      </c>
      <c r="AV116" s="12" t="s">
        <v>80</v>
      </c>
      <c r="AW116" s="12" t="s">
        <v>35</v>
      </c>
      <c r="AX116" s="12" t="s">
        <v>71</v>
      </c>
      <c r="AY116" s="226" t="s">
        <v>145</v>
      </c>
    </row>
    <row r="117" spans="2:65" s="1" customFormat="1" ht="16.5" customHeight="1">
      <c r="B117" s="39"/>
      <c r="C117" s="201" t="s">
        <v>192</v>
      </c>
      <c r="D117" s="201" t="s">
        <v>147</v>
      </c>
      <c r="E117" s="202" t="s">
        <v>193</v>
      </c>
      <c r="F117" s="203" t="s">
        <v>194</v>
      </c>
      <c r="G117" s="204" t="s">
        <v>150</v>
      </c>
      <c r="H117" s="205">
        <v>17.600000000000001</v>
      </c>
      <c r="I117" s="206"/>
      <c r="J117" s="207">
        <f>ROUND(I117*H117,2)</f>
        <v>0</v>
      </c>
      <c r="K117" s="203" t="s">
        <v>151</v>
      </c>
      <c r="L117" s="59"/>
      <c r="M117" s="208" t="s">
        <v>21</v>
      </c>
      <c r="N117" s="209" t="s">
        <v>42</v>
      </c>
      <c r="O117" s="40"/>
      <c r="P117" s="210">
        <f>O117*H117</f>
        <v>0</v>
      </c>
      <c r="Q117" s="210">
        <v>0</v>
      </c>
      <c r="R117" s="210">
        <f>Q117*H117</f>
        <v>0</v>
      </c>
      <c r="S117" s="210">
        <v>0.44</v>
      </c>
      <c r="T117" s="211">
        <f>S117*H117</f>
        <v>7.7440000000000007</v>
      </c>
      <c r="AR117" s="22" t="s">
        <v>152</v>
      </c>
      <c r="AT117" s="22" t="s">
        <v>147</v>
      </c>
      <c r="AU117" s="22" t="s">
        <v>80</v>
      </c>
      <c r="AY117" s="22" t="s">
        <v>145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2" t="s">
        <v>78</v>
      </c>
      <c r="BK117" s="212">
        <f>ROUND(I117*H117,2)</f>
        <v>0</v>
      </c>
      <c r="BL117" s="22" t="s">
        <v>152</v>
      </c>
      <c r="BM117" s="22" t="s">
        <v>195</v>
      </c>
    </row>
    <row r="118" spans="2:65" s="1" customFormat="1" ht="40.5">
      <c r="B118" s="39"/>
      <c r="C118" s="61"/>
      <c r="D118" s="213" t="s">
        <v>154</v>
      </c>
      <c r="E118" s="61"/>
      <c r="F118" s="214" t="s">
        <v>196</v>
      </c>
      <c r="G118" s="61"/>
      <c r="H118" s="61"/>
      <c r="I118" s="170"/>
      <c r="J118" s="61"/>
      <c r="K118" s="61"/>
      <c r="L118" s="59"/>
      <c r="M118" s="215"/>
      <c r="N118" s="40"/>
      <c r="O118" s="40"/>
      <c r="P118" s="40"/>
      <c r="Q118" s="40"/>
      <c r="R118" s="40"/>
      <c r="S118" s="40"/>
      <c r="T118" s="76"/>
      <c r="AT118" s="22" t="s">
        <v>154</v>
      </c>
      <c r="AU118" s="22" t="s">
        <v>80</v>
      </c>
    </row>
    <row r="119" spans="2:65" s="12" customFormat="1" ht="13.5">
      <c r="B119" s="216"/>
      <c r="C119" s="217"/>
      <c r="D119" s="213" t="s">
        <v>156</v>
      </c>
      <c r="E119" s="218" t="s">
        <v>21</v>
      </c>
      <c r="F119" s="219" t="s">
        <v>197</v>
      </c>
      <c r="G119" s="217"/>
      <c r="H119" s="220">
        <v>17.600000000000001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156</v>
      </c>
      <c r="AU119" s="226" t="s">
        <v>80</v>
      </c>
      <c r="AV119" s="12" t="s">
        <v>80</v>
      </c>
      <c r="AW119" s="12" t="s">
        <v>35</v>
      </c>
      <c r="AX119" s="12" t="s">
        <v>71</v>
      </c>
      <c r="AY119" s="226" t="s">
        <v>145</v>
      </c>
    </row>
    <row r="120" spans="2:65" s="1" customFormat="1" ht="16.5" customHeight="1">
      <c r="B120" s="39"/>
      <c r="C120" s="201" t="s">
        <v>198</v>
      </c>
      <c r="D120" s="201" t="s">
        <v>147</v>
      </c>
      <c r="E120" s="202" t="s">
        <v>199</v>
      </c>
      <c r="F120" s="203" t="s">
        <v>200</v>
      </c>
      <c r="G120" s="204" t="s">
        <v>201</v>
      </c>
      <c r="H120" s="205">
        <v>28</v>
      </c>
      <c r="I120" s="206"/>
      <c r="J120" s="207">
        <f>ROUND(I120*H120,2)</f>
        <v>0</v>
      </c>
      <c r="K120" s="203" t="s">
        <v>151</v>
      </c>
      <c r="L120" s="59"/>
      <c r="M120" s="208" t="s">
        <v>21</v>
      </c>
      <c r="N120" s="209" t="s">
        <v>42</v>
      </c>
      <c r="O120" s="40"/>
      <c r="P120" s="210">
        <f>O120*H120</f>
        <v>0</v>
      </c>
      <c r="Q120" s="210">
        <v>0</v>
      </c>
      <c r="R120" s="210">
        <f>Q120*H120</f>
        <v>0</v>
      </c>
      <c r="S120" s="210">
        <v>0.20499999999999999</v>
      </c>
      <c r="T120" s="211">
        <f>S120*H120</f>
        <v>5.7399999999999993</v>
      </c>
      <c r="AR120" s="22" t="s">
        <v>152</v>
      </c>
      <c r="AT120" s="22" t="s">
        <v>147</v>
      </c>
      <c r="AU120" s="22" t="s">
        <v>80</v>
      </c>
      <c r="AY120" s="22" t="s">
        <v>145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22" t="s">
        <v>78</v>
      </c>
      <c r="BK120" s="212">
        <f>ROUND(I120*H120,2)</f>
        <v>0</v>
      </c>
      <c r="BL120" s="22" t="s">
        <v>152</v>
      </c>
      <c r="BM120" s="22" t="s">
        <v>202</v>
      </c>
    </row>
    <row r="121" spans="2:65" s="1" customFormat="1" ht="27">
      <c r="B121" s="39"/>
      <c r="C121" s="61"/>
      <c r="D121" s="213" t="s">
        <v>154</v>
      </c>
      <c r="E121" s="61"/>
      <c r="F121" s="214" t="s">
        <v>203</v>
      </c>
      <c r="G121" s="61"/>
      <c r="H121" s="61"/>
      <c r="I121" s="170"/>
      <c r="J121" s="61"/>
      <c r="K121" s="61"/>
      <c r="L121" s="59"/>
      <c r="M121" s="215"/>
      <c r="N121" s="40"/>
      <c r="O121" s="40"/>
      <c r="P121" s="40"/>
      <c r="Q121" s="40"/>
      <c r="R121" s="40"/>
      <c r="S121" s="40"/>
      <c r="T121" s="76"/>
      <c r="AT121" s="22" t="s">
        <v>154</v>
      </c>
      <c r="AU121" s="22" t="s">
        <v>80</v>
      </c>
    </row>
    <row r="122" spans="2:65" s="12" customFormat="1" ht="13.5">
      <c r="B122" s="216"/>
      <c r="C122" s="217"/>
      <c r="D122" s="213" t="s">
        <v>156</v>
      </c>
      <c r="E122" s="218" t="s">
        <v>21</v>
      </c>
      <c r="F122" s="219" t="s">
        <v>204</v>
      </c>
      <c r="G122" s="217"/>
      <c r="H122" s="220">
        <v>28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156</v>
      </c>
      <c r="AU122" s="226" t="s">
        <v>80</v>
      </c>
      <c r="AV122" s="12" t="s">
        <v>80</v>
      </c>
      <c r="AW122" s="12" t="s">
        <v>35</v>
      </c>
      <c r="AX122" s="12" t="s">
        <v>71</v>
      </c>
      <c r="AY122" s="226" t="s">
        <v>145</v>
      </c>
    </row>
    <row r="123" spans="2:65" s="1" customFormat="1" ht="16.5" customHeight="1">
      <c r="B123" s="39"/>
      <c r="C123" s="201" t="s">
        <v>205</v>
      </c>
      <c r="D123" s="201" t="s">
        <v>147</v>
      </c>
      <c r="E123" s="202" t="s">
        <v>206</v>
      </c>
      <c r="F123" s="203" t="s">
        <v>207</v>
      </c>
      <c r="G123" s="204" t="s">
        <v>208</v>
      </c>
      <c r="H123" s="205">
        <v>53.9</v>
      </c>
      <c r="I123" s="206"/>
      <c r="J123" s="207">
        <f>ROUND(I123*H123,2)</f>
        <v>0</v>
      </c>
      <c r="K123" s="203" t="s">
        <v>151</v>
      </c>
      <c r="L123" s="59"/>
      <c r="M123" s="208" t="s">
        <v>21</v>
      </c>
      <c r="N123" s="209" t="s">
        <v>42</v>
      </c>
      <c r="O123" s="40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AR123" s="22" t="s">
        <v>152</v>
      </c>
      <c r="AT123" s="22" t="s">
        <v>147</v>
      </c>
      <c r="AU123" s="22" t="s">
        <v>80</v>
      </c>
      <c r="AY123" s="22" t="s">
        <v>145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22" t="s">
        <v>78</v>
      </c>
      <c r="BK123" s="212">
        <f>ROUND(I123*H123,2)</f>
        <v>0</v>
      </c>
      <c r="BL123" s="22" t="s">
        <v>152</v>
      </c>
      <c r="BM123" s="22" t="s">
        <v>209</v>
      </c>
    </row>
    <row r="124" spans="2:65" s="1" customFormat="1" ht="27">
      <c r="B124" s="39"/>
      <c r="C124" s="61"/>
      <c r="D124" s="213" t="s">
        <v>154</v>
      </c>
      <c r="E124" s="61"/>
      <c r="F124" s="214" t="s">
        <v>210</v>
      </c>
      <c r="G124" s="61"/>
      <c r="H124" s="61"/>
      <c r="I124" s="170"/>
      <c r="J124" s="61"/>
      <c r="K124" s="61"/>
      <c r="L124" s="59"/>
      <c r="M124" s="215"/>
      <c r="N124" s="40"/>
      <c r="O124" s="40"/>
      <c r="P124" s="40"/>
      <c r="Q124" s="40"/>
      <c r="R124" s="40"/>
      <c r="S124" s="40"/>
      <c r="T124" s="76"/>
      <c r="AT124" s="22" t="s">
        <v>154</v>
      </c>
      <c r="AU124" s="22" t="s">
        <v>80</v>
      </c>
    </row>
    <row r="125" spans="2:65" s="12" customFormat="1" ht="13.5">
      <c r="B125" s="216"/>
      <c r="C125" s="217"/>
      <c r="D125" s="213" t="s">
        <v>156</v>
      </c>
      <c r="E125" s="218" t="s">
        <v>21</v>
      </c>
      <c r="F125" s="219" t="s">
        <v>211</v>
      </c>
      <c r="G125" s="217"/>
      <c r="H125" s="220">
        <v>53.9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156</v>
      </c>
      <c r="AU125" s="226" t="s">
        <v>80</v>
      </c>
      <c r="AV125" s="12" t="s">
        <v>80</v>
      </c>
      <c r="AW125" s="12" t="s">
        <v>35</v>
      </c>
      <c r="AX125" s="12" t="s">
        <v>71</v>
      </c>
      <c r="AY125" s="226" t="s">
        <v>145</v>
      </c>
    </row>
    <row r="126" spans="2:65" s="1" customFormat="1" ht="16.5" customHeight="1">
      <c r="B126" s="39"/>
      <c r="C126" s="201" t="s">
        <v>212</v>
      </c>
      <c r="D126" s="201" t="s">
        <v>147</v>
      </c>
      <c r="E126" s="202" t="s">
        <v>213</v>
      </c>
      <c r="F126" s="203" t="s">
        <v>214</v>
      </c>
      <c r="G126" s="204" t="s">
        <v>208</v>
      </c>
      <c r="H126" s="205">
        <v>53.9</v>
      </c>
      <c r="I126" s="206"/>
      <c r="J126" s="207">
        <f>ROUND(I126*H126,2)</f>
        <v>0</v>
      </c>
      <c r="K126" s="203" t="s">
        <v>151</v>
      </c>
      <c r="L126" s="59"/>
      <c r="M126" s="208" t="s">
        <v>21</v>
      </c>
      <c r="N126" s="209" t="s">
        <v>42</v>
      </c>
      <c r="O126" s="40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AR126" s="22" t="s">
        <v>152</v>
      </c>
      <c r="AT126" s="22" t="s">
        <v>147</v>
      </c>
      <c r="AU126" s="22" t="s">
        <v>80</v>
      </c>
      <c r="AY126" s="22" t="s">
        <v>145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22" t="s">
        <v>78</v>
      </c>
      <c r="BK126" s="212">
        <f>ROUND(I126*H126,2)</f>
        <v>0</v>
      </c>
      <c r="BL126" s="22" t="s">
        <v>152</v>
      </c>
      <c r="BM126" s="22" t="s">
        <v>215</v>
      </c>
    </row>
    <row r="127" spans="2:65" s="1" customFormat="1" ht="27">
      <c r="B127" s="39"/>
      <c r="C127" s="61"/>
      <c r="D127" s="213" t="s">
        <v>154</v>
      </c>
      <c r="E127" s="61"/>
      <c r="F127" s="214" t="s">
        <v>216</v>
      </c>
      <c r="G127" s="61"/>
      <c r="H127" s="61"/>
      <c r="I127" s="170"/>
      <c r="J127" s="61"/>
      <c r="K127" s="61"/>
      <c r="L127" s="59"/>
      <c r="M127" s="215"/>
      <c r="N127" s="40"/>
      <c r="O127" s="40"/>
      <c r="P127" s="40"/>
      <c r="Q127" s="40"/>
      <c r="R127" s="40"/>
      <c r="S127" s="40"/>
      <c r="T127" s="76"/>
      <c r="AT127" s="22" t="s">
        <v>154</v>
      </c>
      <c r="AU127" s="22" t="s">
        <v>80</v>
      </c>
    </row>
    <row r="128" spans="2:65" s="1" customFormat="1" ht="16.5" customHeight="1">
      <c r="B128" s="39"/>
      <c r="C128" s="201" t="s">
        <v>217</v>
      </c>
      <c r="D128" s="201" t="s">
        <v>147</v>
      </c>
      <c r="E128" s="202" t="s">
        <v>218</v>
      </c>
      <c r="F128" s="203" t="s">
        <v>219</v>
      </c>
      <c r="G128" s="204" t="s">
        <v>208</v>
      </c>
      <c r="H128" s="205">
        <v>20</v>
      </c>
      <c r="I128" s="206"/>
      <c r="J128" s="207">
        <f>ROUND(I128*H128,2)</f>
        <v>0</v>
      </c>
      <c r="K128" s="203" t="s">
        <v>151</v>
      </c>
      <c r="L128" s="59"/>
      <c r="M128" s="208" t="s">
        <v>21</v>
      </c>
      <c r="N128" s="209" t="s">
        <v>42</v>
      </c>
      <c r="O128" s="40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AR128" s="22" t="s">
        <v>152</v>
      </c>
      <c r="AT128" s="22" t="s">
        <v>147</v>
      </c>
      <c r="AU128" s="22" t="s">
        <v>80</v>
      </c>
      <c r="AY128" s="22" t="s">
        <v>145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22" t="s">
        <v>78</v>
      </c>
      <c r="BK128" s="212">
        <f>ROUND(I128*H128,2)</f>
        <v>0</v>
      </c>
      <c r="BL128" s="22" t="s">
        <v>152</v>
      </c>
      <c r="BM128" s="22" t="s">
        <v>220</v>
      </c>
    </row>
    <row r="129" spans="2:65" s="1" customFormat="1" ht="27">
      <c r="B129" s="39"/>
      <c r="C129" s="61"/>
      <c r="D129" s="213" t="s">
        <v>154</v>
      </c>
      <c r="E129" s="61"/>
      <c r="F129" s="214" t="s">
        <v>221</v>
      </c>
      <c r="G129" s="61"/>
      <c r="H129" s="61"/>
      <c r="I129" s="170"/>
      <c r="J129" s="61"/>
      <c r="K129" s="61"/>
      <c r="L129" s="59"/>
      <c r="M129" s="215"/>
      <c r="N129" s="40"/>
      <c r="O129" s="40"/>
      <c r="P129" s="40"/>
      <c r="Q129" s="40"/>
      <c r="R129" s="40"/>
      <c r="S129" s="40"/>
      <c r="T129" s="76"/>
      <c r="AT129" s="22" t="s">
        <v>154</v>
      </c>
      <c r="AU129" s="22" t="s">
        <v>80</v>
      </c>
    </row>
    <row r="130" spans="2:65" s="12" customFormat="1" ht="13.5">
      <c r="B130" s="216"/>
      <c r="C130" s="217"/>
      <c r="D130" s="213" t="s">
        <v>156</v>
      </c>
      <c r="E130" s="218" t="s">
        <v>21</v>
      </c>
      <c r="F130" s="219" t="s">
        <v>222</v>
      </c>
      <c r="G130" s="217"/>
      <c r="H130" s="220">
        <v>20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156</v>
      </c>
      <c r="AU130" s="226" t="s">
        <v>80</v>
      </c>
      <c r="AV130" s="12" t="s">
        <v>80</v>
      </c>
      <c r="AW130" s="12" t="s">
        <v>35</v>
      </c>
      <c r="AX130" s="12" t="s">
        <v>71</v>
      </c>
      <c r="AY130" s="226" t="s">
        <v>145</v>
      </c>
    </row>
    <row r="131" spans="2:65" s="1" customFormat="1" ht="16.5" customHeight="1">
      <c r="B131" s="39"/>
      <c r="C131" s="201" t="s">
        <v>223</v>
      </c>
      <c r="D131" s="201" t="s">
        <v>147</v>
      </c>
      <c r="E131" s="202" t="s">
        <v>224</v>
      </c>
      <c r="F131" s="203" t="s">
        <v>225</v>
      </c>
      <c r="G131" s="204" t="s">
        <v>208</v>
      </c>
      <c r="H131" s="205">
        <v>20</v>
      </c>
      <c r="I131" s="206"/>
      <c r="J131" s="207">
        <f>ROUND(I131*H131,2)</f>
        <v>0</v>
      </c>
      <c r="K131" s="203" t="s">
        <v>151</v>
      </c>
      <c r="L131" s="59"/>
      <c r="M131" s="208" t="s">
        <v>21</v>
      </c>
      <c r="N131" s="209" t="s">
        <v>42</v>
      </c>
      <c r="O131" s="40"/>
      <c r="P131" s="210">
        <f>O131*H131</f>
        <v>0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AR131" s="22" t="s">
        <v>152</v>
      </c>
      <c r="AT131" s="22" t="s">
        <v>147</v>
      </c>
      <c r="AU131" s="22" t="s">
        <v>80</v>
      </c>
      <c r="AY131" s="22" t="s">
        <v>145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22" t="s">
        <v>78</v>
      </c>
      <c r="BK131" s="212">
        <f>ROUND(I131*H131,2)</f>
        <v>0</v>
      </c>
      <c r="BL131" s="22" t="s">
        <v>152</v>
      </c>
      <c r="BM131" s="22" t="s">
        <v>226</v>
      </c>
    </row>
    <row r="132" spans="2:65" s="1" customFormat="1" ht="27">
      <c r="B132" s="39"/>
      <c r="C132" s="61"/>
      <c r="D132" s="213" t="s">
        <v>154</v>
      </c>
      <c r="E132" s="61"/>
      <c r="F132" s="214" t="s">
        <v>227</v>
      </c>
      <c r="G132" s="61"/>
      <c r="H132" s="61"/>
      <c r="I132" s="170"/>
      <c r="J132" s="61"/>
      <c r="K132" s="61"/>
      <c r="L132" s="59"/>
      <c r="M132" s="215"/>
      <c r="N132" s="40"/>
      <c r="O132" s="40"/>
      <c r="P132" s="40"/>
      <c r="Q132" s="40"/>
      <c r="R132" s="40"/>
      <c r="S132" s="40"/>
      <c r="T132" s="76"/>
      <c r="AT132" s="22" t="s">
        <v>154</v>
      </c>
      <c r="AU132" s="22" t="s">
        <v>80</v>
      </c>
    </row>
    <row r="133" spans="2:65" s="1" customFormat="1" ht="25.5" customHeight="1">
      <c r="B133" s="39"/>
      <c r="C133" s="201" t="s">
        <v>228</v>
      </c>
      <c r="D133" s="201" t="s">
        <v>147</v>
      </c>
      <c r="E133" s="202" t="s">
        <v>229</v>
      </c>
      <c r="F133" s="203" t="s">
        <v>230</v>
      </c>
      <c r="G133" s="204" t="s">
        <v>208</v>
      </c>
      <c r="H133" s="205">
        <v>73.900000000000006</v>
      </c>
      <c r="I133" s="206"/>
      <c r="J133" s="207">
        <f>ROUND(I133*H133,2)</f>
        <v>0</v>
      </c>
      <c r="K133" s="203" t="s">
        <v>21</v>
      </c>
      <c r="L133" s="59"/>
      <c r="M133" s="208" t="s">
        <v>21</v>
      </c>
      <c r="N133" s="209" t="s">
        <v>42</v>
      </c>
      <c r="O133" s="40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AR133" s="22" t="s">
        <v>152</v>
      </c>
      <c r="AT133" s="22" t="s">
        <v>147</v>
      </c>
      <c r="AU133" s="22" t="s">
        <v>80</v>
      </c>
      <c r="AY133" s="22" t="s">
        <v>145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2" t="s">
        <v>78</v>
      </c>
      <c r="BK133" s="212">
        <f>ROUND(I133*H133,2)</f>
        <v>0</v>
      </c>
      <c r="BL133" s="22" t="s">
        <v>152</v>
      </c>
      <c r="BM133" s="22" t="s">
        <v>231</v>
      </c>
    </row>
    <row r="134" spans="2:65" s="1" customFormat="1" ht="27">
      <c r="B134" s="39"/>
      <c r="C134" s="61"/>
      <c r="D134" s="213" t="s">
        <v>154</v>
      </c>
      <c r="E134" s="61"/>
      <c r="F134" s="214" t="s">
        <v>230</v>
      </c>
      <c r="G134" s="61"/>
      <c r="H134" s="61"/>
      <c r="I134" s="170"/>
      <c r="J134" s="61"/>
      <c r="K134" s="61"/>
      <c r="L134" s="59"/>
      <c r="M134" s="215"/>
      <c r="N134" s="40"/>
      <c r="O134" s="40"/>
      <c r="P134" s="40"/>
      <c r="Q134" s="40"/>
      <c r="R134" s="40"/>
      <c r="S134" s="40"/>
      <c r="T134" s="76"/>
      <c r="AT134" s="22" t="s">
        <v>154</v>
      </c>
      <c r="AU134" s="22" t="s">
        <v>80</v>
      </c>
    </row>
    <row r="135" spans="2:65" s="12" customFormat="1" ht="13.5">
      <c r="B135" s="216"/>
      <c r="C135" s="217"/>
      <c r="D135" s="213" t="s">
        <v>156</v>
      </c>
      <c r="E135" s="218" t="s">
        <v>21</v>
      </c>
      <c r="F135" s="219" t="s">
        <v>211</v>
      </c>
      <c r="G135" s="217"/>
      <c r="H135" s="220">
        <v>53.9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156</v>
      </c>
      <c r="AU135" s="226" t="s">
        <v>80</v>
      </c>
      <c r="AV135" s="12" t="s">
        <v>80</v>
      </c>
      <c r="AW135" s="12" t="s">
        <v>35</v>
      </c>
      <c r="AX135" s="12" t="s">
        <v>71</v>
      </c>
      <c r="AY135" s="226" t="s">
        <v>145</v>
      </c>
    </row>
    <row r="136" spans="2:65" s="12" customFormat="1" ht="13.5">
      <c r="B136" s="216"/>
      <c r="C136" s="217"/>
      <c r="D136" s="213" t="s">
        <v>156</v>
      </c>
      <c r="E136" s="218" t="s">
        <v>21</v>
      </c>
      <c r="F136" s="219" t="s">
        <v>222</v>
      </c>
      <c r="G136" s="217"/>
      <c r="H136" s="220">
        <v>20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156</v>
      </c>
      <c r="AU136" s="226" t="s">
        <v>80</v>
      </c>
      <c r="AV136" s="12" t="s">
        <v>80</v>
      </c>
      <c r="AW136" s="12" t="s">
        <v>35</v>
      </c>
      <c r="AX136" s="12" t="s">
        <v>71</v>
      </c>
      <c r="AY136" s="226" t="s">
        <v>145</v>
      </c>
    </row>
    <row r="137" spans="2:65" s="1" customFormat="1" ht="16.5" customHeight="1">
      <c r="B137" s="39"/>
      <c r="C137" s="201" t="s">
        <v>10</v>
      </c>
      <c r="D137" s="201" t="s">
        <v>147</v>
      </c>
      <c r="E137" s="202" t="s">
        <v>232</v>
      </c>
      <c r="F137" s="203" t="s">
        <v>233</v>
      </c>
      <c r="G137" s="204" t="s">
        <v>234</v>
      </c>
      <c r="H137" s="205">
        <v>133.02000000000001</v>
      </c>
      <c r="I137" s="206"/>
      <c r="J137" s="207">
        <f>ROUND(I137*H137,2)</f>
        <v>0</v>
      </c>
      <c r="K137" s="203" t="s">
        <v>151</v>
      </c>
      <c r="L137" s="59"/>
      <c r="M137" s="208" t="s">
        <v>21</v>
      </c>
      <c r="N137" s="209" t="s">
        <v>42</v>
      </c>
      <c r="O137" s="40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AR137" s="22" t="s">
        <v>152</v>
      </c>
      <c r="AT137" s="22" t="s">
        <v>147</v>
      </c>
      <c r="AU137" s="22" t="s">
        <v>80</v>
      </c>
      <c r="AY137" s="22" t="s">
        <v>145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22" t="s">
        <v>78</v>
      </c>
      <c r="BK137" s="212">
        <f>ROUND(I137*H137,2)</f>
        <v>0</v>
      </c>
      <c r="BL137" s="22" t="s">
        <v>152</v>
      </c>
      <c r="BM137" s="22" t="s">
        <v>235</v>
      </c>
    </row>
    <row r="138" spans="2:65" s="1" customFormat="1" ht="27">
      <c r="B138" s="39"/>
      <c r="C138" s="61"/>
      <c r="D138" s="213" t="s">
        <v>154</v>
      </c>
      <c r="E138" s="61"/>
      <c r="F138" s="214" t="s">
        <v>236</v>
      </c>
      <c r="G138" s="61"/>
      <c r="H138" s="61"/>
      <c r="I138" s="170"/>
      <c r="J138" s="61"/>
      <c r="K138" s="61"/>
      <c r="L138" s="59"/>
      <c r="M138" s="215"/>
      <c r="N138" s="40"/>
      <c r="O138" s="40"/>
      <c r="P138" s="40"/>
      <c r="Q138" s="40"/>
      <c r="R138" s="40"/>
      <c r="S138" s="40"/>
      <c r="T138" s="76"/>
      <c r="AT138" s="22" t="s">
        <v>154</v>
      </c>
      <c r="AU138" s="22" t="s">
        <v>80</v>
      </c>
    </row>
    <row r="139" spans="2:65" s="12" customFormat="1" ht="13.5">
      <c r="B139" s="216"/>
      <c r="C139" s="217"/>
      <c r="D139" s="213" t="s">
        <v>156</v>
      </c>
      <c r="E139" s="218" t="s">
        <v>21</v>
      </c>
      <c r="F139" s="219" t="s">
        <v>237</v>
      </c>
      <c r="G139" s="217"/>
      <c r="H139" s="220">
        <v>53.9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156</v>
      </c>
      <c r="AU139" s="226" t="s">
        <v>80</v>
      </c>
      <c r="AV139" s="12" t="s">
        <v>80</v>
      </c>
      <c r="AW139" s="12" t="s">
        <v>35</v>
      </c>
      <c r="AX139" s="12" t="s">
        <v>71</v>
      </c>
      <c r="AY139" s="226" t="s">
        <v>145</v>
      </c>
    </row>
    <row r="140" spans="2:65" s="12" customFormat="1" ht="13.5">
      <c r="B140" s="216"/>
      <c r="C140" s="217"/>
      <c r="D140" s="213" t="s">
        <v>156</v>
      </c>
      <c r="E140" s="218" t="s">
        <v>21</v>
      </c>
      <c r="F140" s="219" t="s">
        <v>222</v>
      </c>
      <c r="G140" s="217"/>
      <c r="H140" s="220">
        <v>20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156</v>
      </c>
      <c r="AU140" s="226" t="s">
        <v>80</v>
      </c>
      <c r="AV140" s="12" t="s">
        <v>80</v>
      </c>
      <c r="AW140" s="12" t="s">
        <v>35</v>
      </c>
      <c r="AX140" s="12" t="s">
        <v>71</v>
      </c>
      <c r="AY140" s="226" t="s">
        <v>145</v>
      </c>
    </row>
    <row r="141" spans="2:65" s="12" customFormat="1" ht="13.5">
      <c r="B141" s="216"/>
      <c r="C141" s="217"/>
      <c r="D141" s="213" t="s">
        <v>156</v>
      </c>
      <c r="E141" s="217"/>
      <c r="F141" s="219" t="s">
        <v>238</v>
      </c>
      <c r="G141" s="217"/>
      <c r="H141" s="220">
        <v>133.02000000000001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156</v>
      </c>
      <c r="AU141" s="226" t="s">
        <v>80</v>
      </c>
      <c r="AV141" s="12" t="s">
        <v>80</v>
      </c>
      <c r="AW141" s="12" t="s">
        <v>6</v>
      </c>
      <c r="AX141" s="12" t="s">
        <v>78</v>
      </c>
      <c r="AY141" s="226" t="s">
        <v>145</v>
      </c>
    </row>
    <row r="142" spans="2:65" s="11" customFormat="1" ht="29.85" customHeight="1">
      <c r="B142" s="185"/>
      <c r="C142" s="186"/>
      <c r="D142" s="187" t="s">
        <v>70</v>
      </c>
      <c r="E142" s="199" t="s">
        <v>198</v>
      </c>
      <c r="F142" s="199" t="s">
        <v>239</v>
      </c>
      <c r="G142" s="186"/>
      <c r="H142" s="186"/>
      <c r="I142" s="189"/>
      <c r="J142" s="200">
        <f>BK142</f>
        <v>0</v>
      </c>
      <c r="K142" s="186"/>
      <c r="L142" s="191"/>
      <c r="M142" s="192"/>
      <c r="N142" s="193"/>
      <c r="O142" s="193"/>
      <c r="P142" s="194">
        <f>SUM(P143:P145)</f>
        <v>0</v>
      </c>
      <c r="Q142" s="193"/>
      <c r="R142" s="194">
        <f>SUM(R143:R145)</f>
        <v>0</v>
      </c>
      <c r="S142" s="193"/>
      <c r="T142" s="195">
        <f>SUM(T143:T145)</f>
        <v>0</v>
      </c>
      <c r="AR142" s="196" t="s">
        <v>78</v>
      </c>
      <c r="AT142" s="197" t="s">
        <v>70</v>
      </c>
      <c r="AU142" s="197" t="s">
        <v>78</v>
      </c>
      <c r="AY142" s="196" t="s">
        <v>145</v>
      </c>
      <c r="BK142" s="198">
        <f>SUM(BK143:BK145)</f>
        <v>0</v>
      </c>
    </row>
    <row r="143" spans="2:65" s="1" customFormat="1" ht="16.5" customHeight="1">
      <c r="B143" s="39"/>
      <c r="C143" s="201" t="s">
        <v>240</v>
      </c>
      <c r="D143" s="201" t="s">
        <v>147</v>
      </c>
      <c r="E143" s="202" t="s">
        <v>241</v>
      </c>
      <c r="F143" s="203" t="s">
        <v>242</v>
      </c>
      <c r="G143" s="204" t="s">
        <v>201</v>
      </c>
      <c r="H143" s="205">
        <v>352</v>
      </c>
      <c r="I143" s="206"/>
      <c r="J143" s="207">
        <f>ROUND(I143*H143,2)</f>
        <v>0</v>
      </c>
      <c r="K143" s="203" t="s">
        <v>151</v>
      </c>
      <c r="L143" s="59"/>
      <c r="M143" s="208" t="s">
        <v>21</v>
      </c>
      <c r="N143" s="209" t="s">
        <v>42</v>
      </c>
      <c r="O143" s="40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22" t="s">
        <v>152</v>
      </c>
      <c r="AT143" s="22" t="s">
        <v>147</v>
      </c>
      <c r="AU143" s="22" t="s">
        <v>80</v>
      </c>
      <c r="AY143" s="22" t="s">
        <v>145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2" t="s">
        <v>78</v>
      </c>
      <c r="BK143" s="212">
        <f>ROUND(I143*H143,2)</f>
        <v>0</v>
      </c>
      <c r="BL143" s="22" t="s">
        <v>152</v>
      </c>
      <c r="BM143" s="22" t="s">
        <v>243</v>
      </c>
    </row>
    <row r="144" spans="2:65" s="1" customFormat="1" ht="13.5">
      <c r="B144" s="39"/>
      <c r="C144" s="61"/>
      <c r="D144" s="213" t="s">
        <v>154</v>
      </c>
      <c r="E144" s="61"/>
      <c r="F144" s="214" t="s">
        <v>244</v>
      </c>
      <c r="G144" s="61"/>
      <c r="H144" s="61"/>
      <c r="I144" s="170"/>
      <c r="J144" s="61"/>
      <c r="K144" s="61"/>
      <c r="L144" s="59"/>
      <c r="M144" s="215"/>
      <c r="N144" s="40"/>
      <c r="O144" s="40"/>
      <c r="P144" s="40"/>
      <c r="Q144" s="40"/>
      <c r="R144" s="40"/>
      <c r="S144" s="40"/>
      <c r="T144" s="76"/>
      <c r="AT144" s="22" t="s">
        <v>154</v>
      </c>
      <c r="AU144" s="22" t="s">
        <v>80</v>
      </c>
    </row>
    <row r="145" spans="2:65" s="12" customFormat="1" ht="13.5">
      <c r="B145" s="216"/>
      <c r="C145" s="217"/>
      <c r="D145" s="213" t="s">
        <v>156</v>
      </c>
      <c r="E145" s="218" t="s">
        <v>21</v>
      </c>
      <c r="F145" s="219" t="s">
        <v>245</v>
      </c>
      <c r="G145" s="217"/>
      <c r="H145" s="220">
        <v>352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156</v>
      </c>
      <c r="AU145" s="226" t="s">
        <v>80</v>
      </c>
      <c r="AV145" s="12" t="s">
        <v>80</v>
      </c>
      <c r="AW145" s="12" t="s">
        <v>35</v>
      </c>
      <c r="AX145" s="12" t="s">
        <v>71</v>
      </c>
      <c r="AY145" s="226" t="s">
        <v>145</v>
      </c>
    </row>
    <row r="146" spans="2:65" s="11" customFormat="1" ht="29.85" customHeight="1">
      <c r="B146" s="185"/>
      <c r="C146" s="186"/>
      <c r="D146" s="187" t="s">
        <v>70</v>
      </c>
      <c r="E146" s="199" t="s">
        <v>246</v>
      </c>
      <c r="F146" s="199" t="s">
        <v>247</v>
      </c>
      <c r="G146" s="186"/>
      <c r="H146" s="186"/>
      <c r="I146" s="189"/>
      <c r="J146" s="200">
        <f>BK146</f>
        <v>0</v>
      </c>
      <c r="K146" s="186"/>
      <c r="L146" s="191"/>
      <c r="M146" s="192"/>
      <c r="N146" s="193"/>
      <c r="O146" s="193"/>
      <c r="P146" s="194">
        <f>SUM(P147:P166)</f>
        <v>0</v>
      </c>
      <c r="Q146" s="193"/>
      <c r="R146" s="194">
        <f>SUM(R147:R166)</f>
        <v>0</v>
      </c>
      <c r="S146" s="193"/>
      <c r="T146" s="195">
        <f>SUM(T147:T166)</f>
        <v>0</v>
      </c>
      <c r="AR146" s="196" t="s">
        <v>78</v>
      </c>
      <c r="AT146" s="197" t="s">
        <v>70</v>
      </c>
      <c r="AU146" s="197" t="s">
        <v>78</v>
      </c>
      <c r="AY146" s="196" t="s">
        <v>145</v>
      </c>
      <c r="BK146" s="198">
        <f>SUM(BK147:BK166)</f>
        <v>0</v>
      </c>
    </row>
    <row r="147" spans="2:65" s="1" customFormat="1" ht="25.5" customHeight="1">
      <c r="B147" s="39"/>
      <c r="C147" s="201" t="s">
        <v>248</v>
      </c>
      <c r="D147" s="201" t="s">
        <v>147</v>
      </c>
      <c r="E147" s="202" t="s">
        <v>249</v>
      </c>
      <c r="F147" s="203" t="s">
        <v>250</v>
      </c>
      <c r="G147" s="204" t="s">
        <v>234</v>
      </c>
      <c r="H147" s="205">
        <v>112.178</v>
      </c>
      <c r="I147" s="206"/>
      <c r="J147" s="207">
        <f>ROUND(I147*H147,2)</f>
        <v>0</v>
      </c>
      <c r="K147" s="203" t="s">
        <v>21</v>
      </c>
      <c r="L147" s="59"/>
      <c r="M147" s="208" t="s">
        <v>21</v>
      </c>
      <c r="N147" s="209" t="s">
        <v>42</v>
      </c>
      <c r="O147" s="40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AR147" s="22" t="s">
        <v>152</v>
      </c>
      <c r="AT147" s="22" t="s">
        <v>147</v>
      </c>
      <c r="AU147" s="22" t="s">
        <v>80</v>
      </c>
      <c r="AY147" s="22" t="s">
        <v>145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22" t="s">
        <v>78</v>
      </c>
      <c r="BK147" s="212">
        <f>ROUND(I147*H147,2)</f>
        <v>0</v>
      </c>
      <c r="BL147" s="22" t="s">
        <v>152</v>
      </c>
      <c r="BM147" s="22" t="s">
        <v>251</v>
      </c>
    </row>
    <row r="148" spans="2:65" s="1" customFormat="1" ht="27">
      <c r="B148" s="39"/>
      <c r="C148" s="61"/>
      <c r="D148" s="213" t="s">
        <v>154</v>
      </c>
      <c r="E148" s="61"/>
      <c r="F148" s="214" t="s">
        <v>252</v>
      </c>
      <c r="G148" s="61"/>
      <c r="H148" s="61"/>
      <c r="I148" s="170"/>
      <c r="J148" s="61"/>
      <c r="K148" s="61"/>
      <c r="L148" s="59"/>
      <c r="M148" s="215"/>
      <c r="N148" s="40"/>
      <c r="O148" s="40"/>
      <c r="P148" s="40"/>
      <c r="Q148" s="40"/>
      <c r="R148" s="40"/>
      <c r="S148" s="40"/>
      <c r="T148" s="76"/>
      <c r="AT148" s="22" t="s">
        <v>154</v>
      </c>
      <c r="AU148" s="22" t="s">
        <v>80</v>
      </c>
    </row>
    <row r="149" spans="2:65" s="12" customFormat="1" ht="13.5">
      <c r="B149" s="216"/>
      <c r="C149" s="217"/>
      <c r="D149" s="213" t="s">
        <v>156</v>
      </c>
      <c r="E149" s="218" t="s">
        <v>21</v>
      </c>
      <c r="F149" s="219" t="s">
        <v>253</v>
      </c>
      <c r="G149" s="217"/>
      <c r="H149" s="220">
        <v>112.178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156</v>
      </c>
      <c r="AU149" s="226" t="s">
        <v>80</v>
      </c>
      <c r="AV149" s="12" t="s">
        <v>80</v>
      </c>
      <c r="AW149" s="12" t="s">
        <v>35</v>
      </c>
      <c r="AX149" s="12" t="s">
        <v>71</v>
      </c>
      <c r="AY149" s="226" t="s">
        <v>145</v>
      </c>
    </row>
    <row r="150" spans="2:65" s="1" customFormat="1" ht="25.5" customHeight="1">
      <c r="B150" s="39"/>
      <c r="C150" s="201" t="s">
        <v>254</v>
      </c>
      <c r="D150" s="201" t="s">
        <v>147</v>
      </c>
      <c r="E150" s="202" t="s">
        <v>255</v>
      </c>
      <c r="F150" s="203" t="s">
        <v>256</v>
      </c>
      <c r="G150" s="204" t="s">
        <v>234</v>
      </c>
      <c r="H150" s="205">
        <v>167.80500000000001</v>
      </c>
      <c r="I150" s="206"/>
      <c r="J150" s="207">
        <f>ROUND(I150*H150,2)</f>
        <v>0</v>
      </c>
      <c r="K150" s="203" t="s">
        <v>21</v>
      </c>
      <c r="L150" s="59"/>
      <c r="M150" s="208" t="s">
        <v>21</v>
      </c>
      <c r="N150" s="209" t="s">
        <v>42</v>
      </c>
      <c r="O150" s="40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AR150" s="22" t="s">
        <v>152</v>
      </c>
      <c r="AT150" s="22" t="s">
        <v>147</v>
      </c>
      <c r="AU150" s="22" t="s">
        <v>80</v>
      </c>
      <c r="AY150" s="22" t="s">
        <v>145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22" t="s">
        <v>78</v>
      </c>
      <c r="BK150" s="212">
        <f>ROUND(I150*H150,2)</f>
        <v>0</v>
      </c>
      <c r="BL150" s="22" t="s">
        <v>152</v>
      </c>
      <c r="BM150" s="22" t="s">
        <v>257</v>
      </c>
    </row>
    <row r="151" spans="2:65" s="1" customFormat="1" ht="27">
      <c r="B151" s="39"/>
      <c r="C151" s="61"/>
      <c r="D151" s="213" t="s">
        <v>154</v>
      </c>
      <c r="E151" s="61"/>
      <c r="F151" s="214" t="s">
        <v>258</v>
      </c>
      <c r="G151" s="61"/>
      <c r="H151" s="61"/>
      <c r="I151" s="170"/>
      <c r="J151" s="61"/>
      <c r="K151" s="61"/>
      <c r="L151" s="59"/>
      <c r="M151" s="215"/>
      <c r="N151" s="40"/>
      <c r="O151" s="40"/>
      <c r="P151" s="40"/>
      <c r="Q151" s="40"/>
      <c r="R151" s="40"/>
      <c r="S151" s="40"/>
      <c r="T151" s="76"/>
      <c r="AT151" s="22" t="s">
        <v>154</v>
      </c>
      <c r="AU151" s="22" t="s">
        <v>80</v>
      </c>
    </row>
    <row r="152" spans="2:65" s="12" customFormat="1" ht="13.5">
      <c r="B152" s="216"/>
      <c r="C152" s="217"/>
      <c r="D152" s="213" t="s">
        <v>156</v>
      </c>
      <c r="E152" s="218" t="s">
        <v>21</v>
      </c>
      <c r="F152" s="219" t="s">
        <v>259</v>
      </c>
      <c r="G152" s="217"/>
      <c r="H152" s="220">
        <v>13.772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156</v>
      </c>
      <c r="AU152" s="226" t="s">
        <v>80</v>
      </c>
      <c r="AV152" s="12" t="s">
        <v>80</v>
      </c>
      <c r="AW152" s="12" t="s">
        <v>35</v>
      </c>
      <c r="AX152" s="12" t="s">
        <v>71</v>
      </c>
      <c r="AY152" s="226" t="s">
        <v>145</v>
      </c>
    </row>
    <row r="153" spans="2:65" s="12" customFormat="1" ht="13.5">
      <c r="B153" s="216"/>
      <c r="C153" s="217"/>
      <c r="D153" s="213" t="s">
        <v>156</v>
      </c>
      <c r="E153" s="218" t="s">
        <v>21</v>
      </c>
      <c r="F153" s="219" t="s">
        <v>260</v>
      </c>
      <c r="G153" s="217"/>
      <c r="H153" s="220">
        <v>68.75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156</v>
      </c>
      <c r="AU153" s="226" t="s">
        <v>80</v>
      </c>
      <c r="AV153" s="12" t="s">
        <v>80</v>
      </c>
      <c r="AW153" s="12" t="s">
        <v>35</v>
      </c>
      <c r="AX153" s="12" t="s">
        <v>71</v>
      </c>
      <c r="AY153" s="226" t="s">
        <v>145</v>
      </c>
    </row>
    <row r="154" spans="2:65" s="12" customFormat="1" ht="13.5">
      <c r="B154" s="216"/>
      <c r="C154" s="217"/>
      <c r="D154" s="213" t="s">
        <v>156</v>
      </c>
      <c r="E154" s="218" t="s">
        <v>21</v>
      </c>
      <c r="F154" s="219" t="s">
        <v>261</v>
      </c>
      <c r="G154" s="217"/>
      <c r="H154" s="220">
        <v>79.543000000000006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156</v>
      </c>
      <c r="AU154" s="226" t="s">
        <v>80</v>
      </c>
      <c r="AV154" s="12" t="s">
        <v>80</v>
      </c>
      <c r="AW154" s="12" t="s">
        <v>35</v>
      </c>
      <c r="AX154" s="12" t="s">
        <v>71</v>
      </c>
      <c r="AY154" s="226" t="s">
        <v>145</v>
      </c>
    </row>
    <row r="155" spans="2:65" s="12" customFormat="1" ht="13.5">
      <c r="B155" s="216"/>
      <c r="C155" s="217"/>
      <c r="D155" s="213" t="s">
        <v>156</v>
      </c>
      <c r="E155" s="218" t="s">
        <v>21</v>
      </c>
      <c r="F155" s="219" t="s">
        <v>262</v>
      </c>
      <c r="G155" s="217"/>
      <c r="H155" s="220">
        <v>5.74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156</v>
      </c>
      <c r="AU155" s="226" t="s">
        <v>80</v>
      </c>
      <c r="AV155" s="12" t="s">
        <v>80</v>
      </c>
      <c r="AW155" s="12" t="s">
        <v>35</v>
      </c>
      <c r="AX155" s="12" t="s">
        <v>71</v>
      </c>
      <c r="AY155" s="226" t="s">
        <v>145</v>
      </c>
    </row>
    <row r="156" spans="2:65" s="1" customFormat="1" ht="25.5" customHeight="1">
      <c r="B156" s="39"/>
      <c r="C156" s="201" t="s">
        <v>263</v>
      </c>
      <c r="D156" s="201" t="s">
        <v>147</v>
      </c>
      <c r="E156" s="202" t="s">
        <v>264</v>
      </c>
      <c r="F156" s="203" t="s">
        <v>265</v>
      </c>
      <c r="G156" s="204" t="s">
        <v>234</v>
      </c>
      <c r="H156" s="205">
        <v>88.262</v>
      </c>
      <c r="I156" s="206"/>
      <c r="J156" s="207">
        <f>ROUND(I156*H156,2)</f>
        <v>0</v>
      </c>
      <c r="K156" s="203" t="s">
        <v>151</v>
      </c>
      <c r="L156" s="59"/>
      <c r="M156" s="208" t="s">
        <v>21</v>
      </c>
      <c r="N156" s="209" t="s">
        <v>42</v>
      </c>
      <c r="O156" s="40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AR156" s="22" t="s">
        <v>152</v>
      </c>
      <c r="AT156" s="22" t="s">
        <v>147</v>
      </c>
      <c r="AU156" s="22" t="s">
        <v>80</v>
      </c>
      <c r="AY156" s="22" t="s">
        <v>145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22" t="s">
        <v>78</v>
      </c>
      <c r="BK156" s="212">
        <f>ROUND(I156*H156,2)</f>
        <v>0</v>
      </c>
      <c r="BL156" s="22" t="s">
        <v>152</v>
      </c>
      <c r="BM156" s="22" t="s">
        <v>266</v>
      </c>
    </row>
    <row r="157" spans="2:65" s="1" customFormat="1" ht="27">
      <c r="B157" s="39"/>
      <c r="C157" s="61"/>
      <c r="D157" s="213" t="s">
        <v>154</v>
      </c>
      <c r="E157" s="61"/>
      <c r="F157" s="214" t="s">
        <v>267</v>
      </c>
      <c r="G157" s="61"/>
      <c r="H157" s="61"/>
      <c r="I157" s="170"/>
      <c r="J157" s="61"/>
      <c r="K157" s="61"/>
      <c r="L157" s="59"/>
      <c r="M157" s="215"/>
      <c r="N157" s="40"/>
      <c r="O157" s="40"/>
      <c r="P157" s="40"/>
      <c r="Q157" s="40"/>
      <c r="R157" s="40"/>
      <c r="S157" s="40"/>
      <c r="T157" s="76"/>
      <c r="AT157" s="22" t="s">
        <v>154</v>
      </c>
      <c r="AU157" s="22" t="s">
        <v>80</v>
      </c>
    </row>
    <row r="158" spans="2:65" s="12" customFormat="1" ht="13.5">
      <c r="B158" s="216"/>
      <c r="C158" s="217"/>
      <c r="D158" s="213" t="s">
        <v>156</v>
      </c>
      <c r="E158" s="218" t="s">
        <v>21</v>
      </c>
      <c r="F158" s="219" t="s">
        <v>259</v>
      </c>
      <c r="G158" s="217"/>
      <c r="H158" s="220">
        <v>13.772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156</v>
      </c>
      <c r="AU158" s="226" t="s">
        <v>80</v>
      </c>
      <c r="AV158" s="12" t="s">
        <v>80</v>
      </c>
      <c r="AW158" s="12" t="s">
        <v>35</v>
      </c>
      <c r="AX158" s="12" t="s">
        <v>71</v>
      </c>
      <c r="AY158" s="226" t="s">
        <v>145</v>
      </c>
    </row>
    <row r="159" spans="2:65" s="12" customFormat="1" ht="13.5">
      <c r="B159" s="216"/>
      <c r="C159" s="217"/>
      <c r="D159" s="213" t="s">
        <v>156</v>
      </c>
      <c r="E159" s="218" t="s">
        <v>21</v>
      </c>
      <c r="F159" s="219" t="s">
        <v>260</v>
      </c>
      <c r="G159" s="217"/>
      <c r="H159" s="220">
        <v>68.75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156</v>
      </c>
      <c r="AU159" s="226" t="s">
        <v>80</v>
      </c>
      <c r="AV159" s="12" t="s">
        <v>80</v>
      </c>
      <c r="AW159" s="12" t="s">
        <v>35</v>
      </c>
      <c r="AX159" s="12" t="s">
        <v>71</v>
      </c>
      <c r="AY159" s="226" t="s">
        <v>145</v>
      </c>
    </row>
    <row r="160" spans="2:65" s="12" customFormat="1" ht="13.5">
      <c r="B160" s="216"/>
      <c r="C160" s="217"/>
      <c r="D160" s="213" t="s">
        <v>156</v>
      </c>
      <c r="E160" s="218" t="s">
        <v>21</v>
      </c>
      <c r="F160" s="219" t="s">
        <v>262</v>
      </c>
      <c r="G160" s="217"/>
      <c r="H160" s="220">
        <v>5.74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156</v>
      </c>
      <c r="AU160" s="226" t="s">
        <v>80</v>
      </c>
      <c r="AV160" s="12" t="s">
        <v>80</v>
      </c>
      <c r="AW160" s="12" t="s">
        <v>35</v>
      </c>
      <c r="AX160" s="12" t="s">
        <v>71</v>
      </c>
      <c r="AY160" s="226" t="s">
        <v>145</v>
      </c>
    </row>
    <row r="161" spans="2:65" s="1" customFormat="1" ht="25.5" customHeight="1">
      <c r="B161" s="39"/>
      <c r="C161" s="201" t="s">
        <v>268</v>
      </c>
      <c r="D161" s="201" t="s">
        <v>147</v>
      </c>
      <c r="E161" s="202" t="s">
        <v>269</v>
      </c>
      <c r="F161" s="203" t="s">
        <v>270</v>
      </c>
      <c r="G161" s="204" t="s">
        <v>234</v>
      </c>
      <c r="H161" s="205">
        <v>79.543000000000006</v>
      </c>
      <c r="I161" s="206"/>
      <c r="J161" s="207">
        <f>ROUND(I161*H161,2)</f>
        <v>0</v>
      </c>
      <c r="K161" s="203" t="s">
        <v>151</v>
      </c>
      <c r="L161" s="59"/>
      <c r="M161" s="208" t="s">
        <v>21</v>
      </c>
      <c r="N161" s="209" t="s">
        <v>42</v>
      </c>
      <c r="O161" s="40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AR161" s="22" t="s">
        <v>152</v>
      </c>
      <c r="AT161" s="22" t="s">
        <v>147</v>
      </c>
      <c r="AU161" s="22" t="s">
        <v>80</v>
      </c>
      <c r="AY161" s="22" t="s">
        <v>145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22" t="s">
        <v>78</v>
      </c>
      <c r="BK161" s="212">
        <f>ROUND(I161*H161,2)</f>
        <v>0</v>
      </c>
      <c r="BL161" s="22" t="s">
        <v>152</v>
      </c>
      <c r="BM161" s="22" t="s">
        <v>271</v>
      </c>
    </row>
    <row r="162" spans="2:65" s="1" customFormat="1" ht="27">
      <c r="B162" s="39"/>
      <c r="C162" s="61"/>
      <c r="D162" s="213" t="s">
        <v>154</v>
      </c>
      <c r="E162" s="61"/>
      <c r="F162" s="214" t="s">
        <v>272</v>
      </c>
      <c r="G162" s="61"/>
      <c r="H162" s="61"/>
      <c r="I162" s="170"/>
      <c r="J162" s="61"/>
      <c r="K162" s="61"/>
      <c r="L162" s="59"/>
      <c r="M162" s="215"/>
      <c r="N162" s="40"/>
      <c r="O162" s="40"/>
      <c r="P162" s="40"/>
      <c r="Q162" s="40"/>
      <c r="R162" s="40"/>
      <c r="S162" s="40"/>
      <c r="T162" s="76"/>
      <c r="AT162" s="22" t="s">
        <v>154</v>
      </c>
      <c r="AU162" s="22" t="s">
        <v>80</v>
      </c>
    </row>
    <row r="163" spans="2:65" s="12" customFormat="1" ht="13.5">
      <c r="B163" s="216"/>
      <c r="C163" s="217"/>
      <c r="D163" s="213" t="s">
        <v>156</v>
      </c>
      <c r="E163" s="218" t="s">
        <v>21</v>
      </c>
      <c r="F163" s="219" t="s">
        <v>261</v>
      </c>
      <c r="G163" s="217"/>
      <c r="H163" s="220">
        <v>79.543000000000006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156</v>
      </c>
      <c r="AU163" s="226" t="s">
        <v>80</v>
      </c>
      <c r="AV163" s="12" t="s">
        <v>80</v>
      </c>
      <c r="AW163" s="12" t="s">
        <v>35</v>
      </c>
      <c r="AX163" s="12" t="s">
        <v>71</v>
      </c>
      <c r="AY163" s="226" t="s">
        <v>145</v>
      </c>
    </row>
    <row r="164" spans="2:65" s="1" customFormat="1" ht="25.5" customHeight="1">
      <c r="B164" s="39"/>
      <c r="C164" s="201" t="s">
        <v>9</v>
      </c>
      <c r="D164" s="201" t="s">
        <v>147</v>
      </c>
      <c r="E164" s="202" t="s">
        <v>273</v>
      </c>
      <c r="F164" s="203" t="s">
        <v>274</v>
      </c>
      <c r="G164" s="204" t="s">
        <v>234</v>
      </c>
      <c r="H164" s="205">
        <v>112.178</v>
      </c>
      <c r="I164" s="206"/>
      <c r="J164" s="207">
        <f>ROUND(I164*H164,2)</f>
        <v>0</v>
      </c>
      <c r="K164" s="203" t="s">
        <v>151</v>
      </c>
      <c r="L164" s="59"/>
      <c r="M164" s="208" t="s">
        <v>21</v>
      </c>
      <c r="N164" s="209" t="s">
        <v>42</v>
      </c>
      <c r="O164" s="40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AR164" s="22" t="s">
        <v>152</v>
      </c>
      <c r="AT164" s="22" t="s">
        <v>147</v>
      </c>
      <c r="AU164" s="22" t="s">
        <v>80</v>
      </c>
      <c r="AY164" s="22" t="s">
        <v>145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22" t="s">
        <v>78</v>
      </c>
      <c r="BK164" s="212">
        <f>ROUND(I164*H164,2)</f>
        <v>0</v>
      </c>
      <c r="BL164" s="22" t="s">
        <v>152</v>
      </c>
      <c r="BM164" s="22" t="s">
        <v>275</v>
      </c>
    </row>
    <row r="165" spans="2:65" s="1" customFormat="1" ht="27">
      <c r="B165" s="39"/>
      <c r="C165" s="61"/>
      <c r="D165" s="213" t="s">
        <v>154</v>
      </c>
      <c r="E165" s="61"/>
      <c r="F165" s="214" t="s">
        <v>236</v>
      </c>
      <c r="G165" s="61"/>
      <c r="H165" s="61"/>
      <c r="I165" s="170"/>
      <c r="J165" s="61"/>
      <c r="K165" s="61"/>
      <c r="L165" s="59"/>
      <c r="M165" s="215"/>
      <c r="N165" s="40"/>
      <c r="O165" s="40"/>
      <c r="P165" s="40"/>
      <c r="Q165" s="40"/>
      <c r="R165" s="40"/>
      <c r="S165" s="40"/>
      <c r="T165" s="76"/>
      <c r="AT165" s="22" t="s">
        <v>154</v>
      </c>
      <c r="AU165" s="22" t="s">
        <v>80</v>
      </c>
    </row>
    <row r="166" spans="2:65" s="12" customFormat="1" ht="13.5">
      <c r="B166" s="216"/>
      <c r="C166" s="217"/>
      <c r="D166" s="213" t="s">
        <v>156</v>
      </c>
      <c r="E166" s="218" t="s">
        <v>21</v>
      </c>
      <c r="F166" s="219" t="s">
        <v>253</v>
      </c>
      <c r="G166" s="217"/>
      <c r="H166" s="220">
        <v>112.178</v>
      </c>
      <c r="I166" s="221"/>
      <c r="J166" s="217"/>
      <c r="K166" s="217"/>
      <c r="L166" s="222"/>
      <c r="M166" s="227"/>
      <c r="N166" s="228"/>
      <c r="O166" s="228"/>
      <c r="P166" s="228"/>
      <c r="Q166" s="228"/>
      <c r="R166" s="228"/>
      <c r="S166" s="228"/>
      <c r="T166" s="229"/>
      <c r="AT166" s="226" t="s">
        <v>156</v>
      </c>
      <c r="AU166" s="226" t="s">
        <v>80</v>
      </c>
      <c r="AV166" s="12" t="s">
        <v>80</v>
      </c>
      <c r="AW166" s="12" t="s">
        <v>35</v>
      </c>
      <c r="AX166" s="12" t="s">
        <v>71</v>
      </c>
      <c r="AY166" s="226" t="s">
        <v>145</v>
      </c>
    </row>
    <row r="167" spans="2:65" s="1" customFormat="1" ht="6.95" customHeight="1">
      <c r="B167" s="54"/>
      <c r="C167" s="55"/>
      <c r="D167" s="55"/>
      <c r="E167" s="55"/>
      <c r="F167" s="55"/>
      <c r="G167" s="55"/>
      <c r="H167" s="55"/>
      <c r="I167" s="146"/>
      <c r="J167" s="55"/>
      <c r="K167" s="55"/>
      <c r="L167" s="59"/>
    </row>
  </sheetData>
  <sheetProtection algorithmName="SHA-512" hashValue="PN4+sM4jP+fCsMjlBOHlWKrIFSpE6fPblLqBgr1BU2NxlAfkZV1+AkQb3Hn5EqPEgc7wzxl4PiEmdRVd9LPu/A==" saltValue="Yhwf9uaH69eSh/H5FFLEdL+nY19jEasEMDJSUEFf+0eBvYfahAWn4ptXUcY/5cgRG/hAGW/qi+oiSx/G3VnayQ==" spinCount="100000" sheet="1" objects="1" scenarios="1" formatColumns="0" formatRows="0" autoFilter="0"/>
  <autoFilter ref="C91:K166"/>
  <mergeCells count="16">
    <mergeCell ref="L2:V2"/>
    <mergeCell ref="E78:H78"/>
    <mergeCell ref="E82:H82"/>
    <mergeCell ref="E80:H80"/>
    <mergeCell ref="E84:H84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9"/>
      <c r="C1" s="119"/>
      <c r="D1" s="120" t="s">
        <v>1</v>
      </c>
      <c r="E1" s="119"/>
      <c r="F1" s="121" t="s">
        <v>108</v>
      </c>
      <c r="G1" s="375" t="s">
        <v>109</v>
      </c>
      <c r="H1" s="375"/>
      <c r="I1" s="122"/>
      <c r="J1" s="121" t="s">
        <v>110</v>
      </c>
      <c r="K1" s="120" t="s">
        <v>111</v>
      </c>
      <c r="L1" s="121" t="s">
        <v>112</v>
      </c>
      <c r="M1" s="121"/>
      <c r="N1" s="121"/>
      <c r="O1" s="121"/>
      <c r="P1" s="121"/>
      <c r="Q1" s="121"/>
      <c r="R1" s="121"/>
      <c r="S1" s="121"/>
      <c r="T1" s="121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92</v>
      </c>
    </row>
    <row r="3" spans="1:70" ht="6.95" customHeight="1">
      <c r="B3" s="23"/>
      <c r="C3" s="24"/>
      <c r="D3" s="24"/>
      <c r="E3" s="24"/>
      <c r="F3" s="24"/>
      <c r="G3" s="24"/>
      <c r="H3" s="24"/>
      <c r="I3" s="123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113</v>
      </c>
      <c r="E4" s="27"/>
      <c r="F4" s="27"/>
      <c r="G4" s="27"/>
      <c r="H4" s="27"/>
      <c r="I4" s="124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24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24"/>
      <c r="J6" s="27"/>
      <c r="K6" s="29"/>
    </row>
    <row r="7" spans="1:70" ht="16.5" customHeight="1">
      <c r="B7" s="26"/>
      <c r="C7" s="27"/>
      <c r="D7" s="27"/>
      <c r="E7" s="365" t="str">
        <f>'Rekapitulace stavby'!K6</f>
        <v>VYŽLOVKA – CHODNÍK V ULICI PRAŽSKÁ A JEVANSKÁ</v>
      </c>
      <c r="F7" s="366"/>
      <c r="G7" s="366"/>
      <c r="H7" s="366"/>
      <c r="I7" s="124"/>
      <c r="J7" s="27"/>
      <c r="K7" s="29"/>
    </row>
    <row r="8" spans="1:70">
      <c r="B8" s="26"/>
      <c r="C8" s="27"/>
      <c r="D8" s="35" t="s">
        <v>114</v>
      </c>
      <c r="E8" s="27"/>
      <c r="F8" s="27"/>
      <c r="G8" s="27"/>
      <c r="H8" s="27"/>
      <c r="I8" s="124"/>
      <c r="J8" s="27"/>
      <c r="K8" s="29"/>
    </row>
    <row r="9" spans="1:70" ht="16.5" customHeight="1">
      <c r="B9" s="26"/>
      <c r="C9" s="27"/>
      <c r="D9" s="27"/>
      <c r="E9" s="365" t="s">
        <v>115</v>
      </c>
      <c r="F9" s="332"/>
      <c r="G9" s="332"/>
      <c r="H9" s="332"/>
      <c r="I9" s="124"/>
      <c r="J9" s="27"/>
      <c r="K9" s="29"/>
    </row>
    <row r="10" spans="1:70">
      <c r="B10" s="26"/>
      <c r="C10" s="27"/>
      <c r="D10" s="35" t="s">
        <v>116</v>
      </c>
      <c r="E10" s="27"/>
      <c r="F10" s="27"/>
      <c r="G10" s="27"/>
      <c r="H10" s="27"/>
      <c r="I10" s="124"/>
      <c r="J10" s="27"/>
      <c r="K10" s="29"/>
    </row>
    <row r="11" spans="1:70" s="1" customFormat="1" ht="16.5" customHeight="1">
      <c r="B11" s="39"/>
      <c r="C11" s="40"/>
      <c r="D11" s="40"/>
      <c r="E11" s="355" t="s">
        <v>117</v>
      </c>
      <c r="F11" s="367"/>
      <c r="G11" s="367"/>
      <c r="H11" s="367"/>
      <c r="I11" s="125"/>
      <c r="J11" s="40"/>
      <c r="K11" s="43"/>
    </row>
    <row r="12" spans="1:70" s="1" customFormat="1">
      <c r="B12" s="39"/>
      <c r="C12" s="40"/>
      <c r="D12" s="35" t="s">
        <v>118</v>
      </c>
      <c r="E12" s="40"/>
      <c r="F12" s="40"/>
      <c r="G12" s="40"/>
      <c r="H12" s="40"/>
      <c r="I12" s="125"/>
      <c r="J12" s="40"/>
      <c r="K12" s="43"/>
    </row>
    <row r="13" spans="1:70" s="1" customFormat="1" ht="36.950000000000003" customHeight="1">
      <c r="B13" s="39"/>
      <c r="C13" s="40"/>
      <c r="D13" s="40"/>
      <c r="E13" s="368" t="s">
        <v>276</v>
      </c>
      <c r="F13" s="367"/>
      <c r="G13" s="367"/>
      <c r="H13" s="367"/>
      <c r="I13" s="125"/>
      <c r="J13" s="40"/>
      <c r="K13" s="43"/>
    </row>
    <row r="14" spans="1:70" s="1" customFormat="1" ht="13.5">
      <c r="B14" s="39"/>
      <c r="C14" s="40"/>
      <c r="D14" s="40"/>
      <c r="E14" s="40"/>
      <c r="F14" s="40"/>
      <c r="G14" s="40"/>
      <c r="H14" s="40"/>
      <c r="I14" s="125"/>
      <c r="J14" s="40"/>
      <c r="K14" s="43"/>
    </row>
    <row r="15" spans="1:70" s="1" customFormat="1" ht="14.45" customHeight="1">
      <c r="B15" s="39"/>
      <c r="C15" s="40"/>
      <c r="D15" s="35" t="s">
        <v>20</v>
      </c>
      <c r="E15" s="40"/>
      <c r="F15" s="33" t="s">
        <v>21</v>
      </c>
      <c r="G15" s="40"/>
      <c r="H15" s="40"/>
      <c r="I15" s="126" t="s">
        <v>22</v>
      </c>
      <c r="J15" s="33" t="s">
        <v>21</v>
      </c>
      <c r="K15" s="43"/>
    </row>
    <row r="16" spans="1:70" s="1" customFormat="1" ht="14.45" customHeight="1">
      <c r="B16" s="39"/>
      <c r="C16" s="40"/>
      <c r="D16" s="35" t="s">
        <v>23</v>
      </c>
      <c r="E16" s="40"/>
      <c r="F16" s="33" t="s">
        <v>24</v>
      </c>
      <c r="G16" s="40"/>
      <c r="H16" s="40"/>
      <c r="I16" s="126" t="s">
        <v>25</v>
      </c>
      <c r="J16" s="127" t="str">
        <f>'Rekapitulace stavby'!AN8</f>
        <v>26. 9. 2018</v>
      </c>
      <c r="K16" s="43"/>
    </row>
    <row r="17" spans="2:11" s="1" customFormat="1" ht="10.9" customHeight="1">
      <c r="B17" s="39"/>
      <c r="C17" s="40"/>
      <c r="D17" s="40"/>
      <c r="E17" s="40"/>
      <c r="F17" s="40"/>
      <c r="G17" s="40"/>
      <c r="H17" s="40"/>
      <c r="I17" s="125"/>
      <c r="J17" s="40"/>
      <c r="K17" s="43"/>
    </row>
    <row r="18" spans="2:11" s="1" customFormat="1" ht="14.45" customHeight="1">
      <c r="B18" s="39"/>
      <c r="C18" s="40"/>
      <c r="D18" s="35" t="s">
        <v>27</v>
      </c>
      <c r="E18" s="40"/>
      <c r="F18" s="40"/>
      <c r="G18" s="40"/>
      <c r="H18" s="40"/>
      <c r="I18" s="126" t="s">
        <v>28</v>
      </c>
      <c r="J18" s="33" t="s">
        <v>21</v>
      </c>
      <c r="K18" s="43"/>
    </row>
    <row r="19" spans="2:11" s="1" customFormat="1" ht="18" customHeight="1">
      <c r="B19" s="39"/>
      <c r="C19" s="40"/>
      <c r="D19" s="40"/>
      <c r="E19" s="33" t="s">
        <v>29</v>
      </c>
      <c r="F19" s="40"/>
      <c r="G19" s="40"/>
      <c r="H19" s="40"/>
      <c r="I19" s="126" t="s">
        <v>30</v>
      </c>
      <c r="J19" s="33" t="s">
        <v>21</v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25"/>
      <c r="J20" s="40"/>
      <c r="K20" s="43"/>
    </row>
    <row r="21" spans="2:11" s="1" customFormat="1" ht="14.45" customHeight="1">
      <c r="B21" s="39"/>
      <c r="C21" s="40"/>
      <c r="D21" s="35" t="s">
        <v>31</v>
      </c>
      <c r="E21" s="40"/>
      <c r="F21" s="40"/>
      <c r="G21" s="40"/>
      <c r="H21" s="40"/>
      <c r="I21" s="126" t="s">
        <v>28</v>
      </c>
      <c r="J21" s="33" t="str">
        <f>IF('Rekapitulace stavby'!AN13="Vyplň údaj","",IF('Rekapitulace stavby'!AN13="","",'Rekapitulace stavby'!AN13))</f>
        <v/>
      </c>
      <c r="K21" s="43"/>
    </row>
    <row r="22" spans="2:11" s="1" customFormat="1" ht="18" customHeight="1">
      <c r="B22" s="39"/>
      <c r="C22" s="40"/>
      <c r="D22" s="40"/>
      <c r="E22" s="33" t="str">
        <f>IF('Rekapitulace stavby'!E14="Vyplň údaj","",IF('Rekapitulace stavby'!E14="","",'Rekapitulace stavby'!E14))</f>
        <v/>
      </c>
      <c r="F22" s="40"/>
      <c r="G22" s="40"/>
      <c r="H22" s="40"/>
      <c r="I22" s="126" t="s">
        <v>30</v>
      </c>
      <c r="J22" s="33" t="str">
        <f>IF('Rekapitulace stavby'!AN14="Vyplň údaj","",IF('Rekapitulace stavby'!AN14="","",'Rekapitulace stavby'!AN14))</f>
        <v/>
      </c>
      <c r="K22" s="43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25"/>
      <c r="J23" s="40"/>
      <c r="K23" s="43"/>
    </row>
    <row r="24" spans="2:11" s="1" customFormat="1" ht="14.45" customHeight="1">
      <c r="B24" s="39"/>
      <c r="C24" s="40"/>
      <c r="D24" s="35" t="s">
        <v>33</v>
      </c>
      <c r="E24" s="40"/>
      <c r="F24" s="40"/>
      <c r="G24" s="40"/>
      <c r="H24" s="40"/>
      <c r="I24" s="126" t="s">
        <v>28</v>
      </c>
      <c r="J24" s="33" t="s">
        <v>21</v>
      </c>
      <c r="K24" s="43"/>
    </row>
    <row r="25" spans="2:11" s="1" customFormat="1" ht="18" customHeight="1">
      <c r="B25" s="39"/>
      <c r="C25" s="40"/>
      <c r="D25" s="40"/>
      <c r="E25" s="33" t="s">
        <v>34</v>
      </c>
      <c r="F25" s="40"/>
      <c r="G25" s="40"/>
      <c r="H25" s="40"/>
      <c r="I25" s="126" t="s">
        <v>30</v>
      </c>
      <c r="J25" s="33" t="s">
        <v>21</v>
      </c>
      <c r="K25" s="43"/>
    </row>
    <row r="26" spans="2:11" s="1" customFormat="1" ht="6.95" customHeight="1">
      <c r="B26" s="39"/>
      <c r="C26" s="40"/>
      <c r="D26" s="40"/>
      <c r="E26" s="40"/>
      <c r="F26" s="40"/>
      <c r="G26" s="40"/>
      <c r="H26" s="40"/>
      <c r="I26" s="125"/>
      <c r="J26" s="40"/>
      <c r="K26" s="43"/>
    </row>
    <row r="27" spans="2:11" s="1" customFormat="1" ht="14.45" customHeight="1">
      <c r="B27" s="39"/>
      <c r="C27" s="40"/>
      <c r="D27" s="35" t="s">
        <v>36</v>
      </c>
      <c r="E27" s="40"/>
      <c r="F27" s="40"/>
      <c r="G27" s="40"/>
      <c r="H27" s="40"/>
      <c r="I27" s="125"/>
      <c r="J27" s="40"/>
      <c r="K27" s="43"/>
    </row>
    <row r="28" spans="2:11" s="7" customFormat="1" ht="16.5" customHeight="1">
      <c r="B28" s="128"/>
      <c r="C28" s="129"/>
      <c r="D28" s="129"/>
      <c r="E28" s="340" t="s">
        <v>21</v>
      </c>
      <c r="F28" s="340"/>
      <c r="G28" s="340"/>
      <c r="H28" s="340"/>
      <c r="I28" s="130"/>
      <c r="J28" s="129"/>
      <c r="K28" s="131"/>
    </row>
    <row r="29" spans="2:11" s="1" customFormat="1" ht="6.95" customHeight="1">
      <c r="B29" s="39"/>
      <c r="C29" s="40"/>
      <c r="D29" s="40"/>
      <c r="E29" s="40"/>
      <c r="F29" s="40"/>
      <c r="G29" s="40"/>
      <c r="H29" s="40"/>
      <c r="I29" s="125"/>
      <c r="J29" s="40"/>
      <c r="K29" s="43"/>
    </row>
    <row r="30" spans="2:11" s="1" customFormat="1" ht="6.95" customHeight="1">
      <c r="B30" s="39"/>
      <c r="C30" s="40"/>
      <c r="D30" s="83"/>
      <c r="E30" s="83"/>
      <c r="F30" s="83"/>
      <c r="G30" s="83"/>
      <c r="H30" s="83"/>
      <c r="I30" s="132"/>
      <c r="J30" s="83"/>
      <c r="K30" s="133"/>
    </row>
    <row r="31" spans="2:11" s="1" customFormat="1" ht="25.35" customHeight="1">
      <c r="B31" s="39"/>
      <c r="C31" s="40"/>
      <c r="D31" s="134" t="s">
        <v>37</v>
      </c>
      <c r="E31" s="40"/>
      <c r="F31" s="40"/>
      <c r="G31" s="40"/>
      <c r="H31" s="40"/>
      <c r="I31" s="125"/>
      <c r="J31" s="135">
        <f>ROUND(J92,2)</f>
        <v>0</v>
      </c>
      <c r="K31" s="43"/>
    </row>
    <row r="32" spans="2:11" s="1" customFormat="1" ht="6.95" customHeight="1">
      <c r="B32" s="39"/>
      <c r="C32" s="40"/>
      <c r="D32" s="83"/>
      <c r="E32" s="83"/>
      <c r="F32" s="83"/>
      <c r="G32" s="83"/>
      <c r="H32" s="83"/>
      <c r="I32" s="132"/>
      <c r="J32" s="83"/>
      <c r="K32" s="133"/>
    </row>
    <row r="33" spans="2:11" s="1" customFormat="1" ht="14.45" customHeight="1">
      <c r="B33" s="39"/>
      <c r="C33" s="40"/>
      <c r="D33" s="40"/>
      <c r="E33" s="40"/>
      <c r="F33" s="44" t="s">
        <v>39</v>
      </c>
      <c r="G33" s="40"/>
      <c r="H33" s="40"/>
      <c r="I33" s="136" t="s">
        <v>38</v>
      </c>
      <c r="J33" s="44" t="s">
        <v>40</v>
      </c>
      <c r="K33" s="43"/>
    </row>
    <row r="34" spans="2:11" s="1" customFormat="1" ht="14.45" customHeight="1">
      <c r="B34" s="39"/>
      <c r="C34" s="40"/>
      <c r="D34" s="47" t="s">
        <v>41</v>
      </c>
      <c r="E34" s="47" t="s">
        <v>42</v>
      </c>
      <c r="F34" s="137">
        <f>ROUND(SUM(BE92:BE118), 2)</f>
        <v>0</v>
      </c>
      <c r="G34" s="40"/>
      <c r="H34" s="40"/>
      <c r="I34" s="138">
        <v>0.21</v>
      </c>
      <c r="J34" s="137">
        <f>ROUND(ROUND((SUM(BE92:BE118)), 2)*I34, 2)</f>
        <v>0</v>
      </c>
      <c r="K34" s="43"/>
    </row>
    <row r="35" spans="2:11" s="1" customFormat="1" ht="14.45" customHeight="1">
      <c r="B35" s="39"/>
      <c r="C35" s="40"/>
      <c r="D35" s="40"/>
      <c r="E35" s="47" t="s">
        <v>43</v>
      </c>
      <c r="F35" s="137">
        <f>ROUND(SUM(BF92:BF118), 2)</f>
        <v>0</v>
      </c>
      <c r="G35" s="40"/>
      <c r="H35" s="40"/>
      <c r="I35" s="138">
        <v>0.15</v>
      </c>
      <c r="J35" s="137">
        <f>ROUND(ROUND((SUM(BF92:BF118)), 2)*I35, 2)</f>
        <v>0</v>
      </c>
      <c r="K35" s="43"/>
    </row>
    <row r="36" spans="2:11" s="1" customFormat="1" ht="14.45" hidden="1" customHeight="1">
      <c r="B36" s="39"/>
      <c r="C36" s="40"/>
      <c r="D36" s="40"/>
      <c r="E36" s="47" t="s">
        <v>44</v>
      </c>
      <c r="F36" s="137">
        <f>ROUND(SUM(BG92:BG118), 2)</f>
        <v>0</v>
      </c>
      <c r="G36" s="40"/>
      <c r="H36" s="40"/>
      <c r="I36" s="138">
        <v>0.21</v>
      </c>
      <c r="J36" s="137">
        <v>0</v>
      </c>
      <c r="K36" s="43"/>
    </row>
    <row r="37" spans="2:11" s="1" customFormat="1" ht="14.45" hidden="1" customHeight="1">
      <c r="B37" s="39"/>
      <c r="C37" s="40"/>
      <c r="D37" s="40"/>
      <c r="E37" s="47" t="s">
        <v>45</v>
      </c>
      <c r="F37" s="137">
        <f>ROUND(SUM(BH92:BH118), 2)</f>
        <v>0</v>
      </c>
      <c r="G37" s="40"/>
      <c r="H37" s="40"/>
      <c r="I37" s="138">
        <v>0.15</v>
      </c>
      <c r="J37" s="137">
        <v>0</v>
      </c>
      <c r="K37" s="43"/>
    </row>
    <row r="38" spans="2:11" s="1" customFormat="1" ht="14.45" hidden="1" customHeight="1">
      <c r="B38" s="39"/>
      <c r="C38" s="40"/>
      <c r="D38" s="40"/>
      <c r="E38" s="47" t="s">
        <v>46</v>
      </c>
      <c r="F38" s="137">
        <f>ROUND(SUM(BI92:BI118), 2)</f>
        <v>0</v>
      </c>
      <c r="G38" s="40"/>
      <c r="H38" s="40"/>
      <c r="I38" s="138">
        <v>0</v>
      </c>
      <c r="J38" s="137">
        <v>0</v>
      </c>
      <c r="K38" s="43"/>
    </row>
    <row r="39" spans="2:11" s="1" customFormat="1" ht="6.95" customHeight="1">
      <c r="B39" s="39"/>
      <c r="C39" s="40"/>
      <c r="D39" s="40"/>
      <c r="E39" s="40"/>
      <c r="F39" s="40"/>
      <c r="G39" s="40"/>
      <c r="H39" s="40"/>
      <c r="I39" s="125"/>
      <c r="J39" s="40"/>
      <c r="K39" s="43"/>
    </row>
    <row r="40" spans="2:11" s="1" customFormat="1" ht="25.35" customHeight="1">
      <c r="B40" s="39"/>
      <c r="C40" s="139"/>
      <c r="D40" s="140" t="s">
        <v>47</v>
      </c>
      <c r="E40" s="77"/>
      <c r="F40" s="77"/>
      <c r="G40" s="141" t="s">
        <v>48</v>
      </c>
      <c r="H40" s="142" t="s">
        <v>49</v>
      </c>
      <c r="I40" s="143"/>
      <c r="J40" s="144">
        <f>SUM(J31:J38)</f>
        <v>0</v>
      </c>
      <c r="K40" s="145"/>
    </row>
    <row r="41" spans="2:11" s="1" customFormat="1" ht="14.45" customHeight="1">
      <c r="B41" s="54"/>
      <c r="C41" s="55"/>
      <c r="D41" s="55"/>
      <c r="E41" s="55"/>
      <c r="F41" s="55"/>
      <c r="G41" s="55"/>
      <c r="H41" s="55"/>
      <c r="I41" s="146"/>
      <c r="J41" s="55"/>
      <c r="K41" s="56"/>
    </row>
    <row r="45" spans="2:11" s="1" customFormat="1" ht="6.95" customHeight="1">
      <c r="B45" s="147"/>
      <c r="C45" s="148"/>
      <c r="D45" s="148"/>
      <c r="E45" s="148"/>
      <c r="F45" s="148"/>
      <c r="G45" s="148"/>
      <c r="H45" s="148"/>
      <c r="I45" s="149"/>
      <c r="J45" s="148"/>
      <c r="K45" s="150"/>
    </row>
    <row r="46" spans="2:11" s="1" customFormat="1" ht="36.950000000000003" customHeight="1">
      <c r="B46" s="39"/>
      <c r="C46" s="28" t="s">
        <v>120</v>
      </c>
      <c r="D46" s="40"/>
      <c r="E46" s="40"/>
      <c r="F46" s="40"/>
      <c r="G46" s="40"/>
      <c r="H46" s="40"/>
      <c r="I46" s="125"/>
      <c r="J46" s="40"/>
      <c r="K46" s="43"/>
    </row>
    <row r="47" spans="2:11" s="1" customFormat="1" ht="6.95" customHeight="1">
      <c r="B47" s="39"/>
      <c r="C47" s="40"/>
      <c r="D47" s="40"/>
      <c r="E47" s="40"/>
      <c r="F47" s="40"/>
      <c r="G47" s="40"/>
      <c r="H47" s="40"/>
      <c r="I47" s="125"/>
      <c r="J47" s="40"/>
      <c r="K47" s="43"/>
    </row>
    <row r="48" spans="2:11" s="1" customFormat="1" ht="14.45" customHeight="1">
      <c r="B48" s="39"/>
      <c r="C48" s="35" t="s">
        <v>18</v>
      </c>
      <c r="D48" s="40"/>
      <c r="E48" s="40"/>
      <c r="F48" s="40"/>
      <c r="G48" s="40"/>
      <c r="H48" s="40"/>
      <c r="I48" s="125"/>
      <c r="J48" s="40"/>
      <c r="K48" s="43"/>
    </row>
    <row r="49" spans="2:47" s="1" customFormat="1" ht="16.5" customHeight="1">
      <c r="B49" s="39"/>
      <c r="C49" s="40"/>
      <c r="D49" s="40"/>
      <c r="E49" s="365" t="str">
        <f>E7</f>
        <v>VYŽLOVKA – CHODNÍK V ULICI PRAŽSKÁ A JEVANSKÁ</v>
      </c>
      <c r="F49" s="366"/>
      <c r="G49" s="366"/>
      <c r="H49" s="366"/>
      <c r="I49" s="125"/>
      <c r="J49" s="40"/>
      <c r="K49" s="43"/>
    </row>
    <row r="50" spans="2:47">
      <c r="B50" s="26"/>
      <c r="C50" s="35" t="s">
        <v>114</v>
      </c>
      <c r="D50" s="27"/>
      <c r="E50" s="27"/>
      <c r="F50" s="27"/>
      <c r="G50" s="27"/>
      <c r="H50" s="27"/>
      <c r="I50" s="124"/>
      <c r="J50" s="27"/>
      <c r="K50" s="29"/>
    </row>
    <row r="51" spans="2:47" ht="16.5" customHeight="1">
      <c r="B51" s="26"/>
      <c r="C51" s="27"/>
      <c r="D51" s="27"/>
      <c r="E51" s="365" t="s">
        <v>115</v>
      </c>
      <c r="F51" s="332"/>
      <c r="G51" s="332"/>
      <c r="H51" s="332"/>
      <c r="I51" s="124"/>
      <c r="J51" s="27"/>
      <c r="K51" s="29"/>
    </row>
    <row r="52" spans="2:47">
      <c r="B52" s="26"/>
      <c r="C52" s="35" t="s">
        <v>116</v>
      </c>
      <c r="D52" s="27"/>
      <c r="E52" s="27"/>
      <c r="F52" s="27"/>
      <c r="G52" s="27"/>
      <c r="H52" s="27"/>
      <c r="I52" s="124"/>
      <c r="J52" s="27"/>
      <c r="K52" s="29"/>
    </row>
    <row r="53" spans="2:47" s="1" customFormat="1" ht="16.5" customHeight="1">
      <c r="B53" s="39"/>
      <c r="C53" s="40"/>
      <c r="D53" s="40"/>
      <c r="E53" s="355" t="s">
        <v>117</v>
      </c>
      <c r="F53" s="367"/>
      <c r="G53" s="367"/>
      <c r="H53" s="367"/>
      <c r="I53" s="125"/>
      <c r="J53" s="40"/>
      <c r="K53" s="43"/>
    </row>
    <row r="54" spans="2:47" s="1" customFormat="1" ht="14.45" customHeight="1">
      <c r="B54" s="39"/>
      <c r="C54" s="35" t="s">
        <v>118</v>
      </c>
      <c r="D54" s="40"/>
      <c r="E54" s="40"/>
      <c r="F54" s="40"/>
      <c r="G54" s="40"/>
      <c r="H54" s="40"/>
      <c r="I54" s="125"/>
      <c r="J54" s="40"/>
      <c r="K54" s="43"/>
    </row>
    <row r="55" spans="2:47" s="1" customFormat="1" ht="17.25" customHeight="1">
      <c r="B55" s="39"/>
      <c r="C55" s="40"/>
      <c r="D55" s="40"/>
      <c r="E55" s="368" t="str">
        <f>E13</f>
        <v>SO 001.1b - Příprava území - VO</v>
      </c>
      <c r="F55" s="367"/>
      <c r="G55" s="367"/>
      <c r="H55" s="367"/>
      <c r="I55" s="125"/>
      <c r="J55" s="40"/>
      <c r="K55" s="43"/>
    </row>
    <row r="56" spans="2:47" s="1" customFormat="1" ht="6.95" customHeight="1">
      <c r="B56" s="39"/>
      <c r="C56" s="40"/>
      <c r="D56" s="40"/>
      <c r="E56" s="40"/>
      <c r="F56" s="40"/>
      <c r="G56" s="40"/>
      <c r="H56" s="40"/>
      <c r="I56" s="125"/>
      <c r="J56" s="40"/>
      <c r="K56" s="43"/>
    </row>
    <row r="57" spans="2:47" s="1" customFormat="1" ht="18" customHeight="1">
      <c r="B57" s="39"/>
      <c r="C57" s="35" t="s">
        <v>23</v>
      </c>
      <c r="D57" s="40"/>
      <c r="E57" s="40"/>
      <c r="F57" s="33" t="str">
        <f>F16</f>
        <v>Vyžlovka</v>
      </c>
      <c r="G57" s="40"/>
      <c r="H57" s="40"/>
      <c r="I57" s="126" t="s">
        <v>25</v>
      </c>
      <c r="J57" s="127" t="str">
        <f>IF(J16="","",J16)</f>
        <v>26. 9. 2018</v>
      </c>
      <c r="K57" s="43"/>
    </row>
    <row r="58" spans="2:47" s="1" customFormat="1" ht="6.95" customHeight="1">
      <c r="B58" s="39"/>
      <c r="C58" s="40"/>
      <c r="D58" s="40"/>
      <c r="E58" s="40"/>
      <c r="F58" s="40"/>
      <c r="G58" s="40"/>
      <c r="H58" s="40"/>
      <c r="I58" s="125"/>
      <c r="J58" s="40"/>
      <c r="K58" s="43"/>
    </row>
    <row r="59" spans="2:47" s="1" customFormat="1">
      <c r="B59" s="39"/>
      <c r="C59" s="35" t="s">
        <v>27</v>
      </c>
      <c r="D59" s="40"/>
      <c r="E59" s="40"/>
      <c r="F59" s="33" t="str">
        <f>E19</f>
        <v>OÚ Vyžlovka</v>
      </c>
      <c r="G59" s="40"/>
      <c r="H59" s="40"/>
      <c r="I59" s="126" t="s">
        <v>33</v>
      </c>
      <c r="J59" s="340" t="str">
        <f>E25</f>
        <v>VIN Consult, s. r. o.</v>
      </c>
      <c r="K59" s="43"/>
    </row>
    <row r="60" spans="2:47" s="1" customFormat="1" ht="14.45" customHeight="1">
      <c r="B60" s="39"/>
      <c r="C60" s="35" t="s">
        <v>31</v>
      </c>
      <c r="D60" s="40"/>
      <c r="E60" s="40"/>
      <c r="F60" s="33" t="str">
        <f>IF(E22="","",E22)</f>
        <v/>
      </c>
      <c r="G60" s="40"/>
      <c r="H60" s="40"/>
      <c r="I60" s="125"/>
      <c r="J60" s="369"/>
      <c r="K60" s="43"/>
    </row>
    <row r="61" spans="2:47" s="1" customFormat="1" ht="10.35" customHeight="1">
      <c r="B61" s="39"/>
      <c r="C61" s="40"/>
      <c r="D61" s="40"/>
      <c r="E61" s="40"/>
      <c r="F61" s="40"/>
      <c r="G61" s="40"/>
      <c r="H61" s="40"/>
      <c r="I61" s="125"/>
      <c r="J61" s="40"/>
      <c r="K61" s="43"/>
    </row>
    <row r="62" spans="2:47" s="1" customFormat="1" ht="29.25" customHeight="1">
      <c r="B62" s="39"/>
      <c r="C62" s="151" t="s">
        <v>121</v>
      </c>
      <c r="D62" s="139"/>
      <c r="E62" s="139"/>
      <c r="F62" s="139"/>
      <c r="G62" s="139"/>
      <c r="H62" s="139"/>
      <c r="I62" s="152"/>
      <c r="J62" s="153" t="s">
        <v>122</v>
      </c>
      <c r="K62" s="154"/>
    </row>
    <row r="63" spans="2:47" s="1" customFormat="1" ht="10.35" customHeight="1">
      <c r="B63" s="39"/>
      <c r="C63" s="40"/>
      <c r="D63" s="40"/>
      <c r="E63" s="40"/>
      <c r="F63" s="40"/>
      <c r="G63" s="40"/>
      <c r="H63" s="40"/>
      <c r="I63" s="125"/>
      <c r="J63" s="40"/>
      <c r="K63" s="43"/>
    </row>
    <row r="64" spans="2:47" s="1" customFormat="1" ht="29.25" customHeight="1">
      <c r="B64" s="39"/>
      <c r="C64" s="155" t="s">
        <v>123</v>
      </c>
      <c r="D64" s="40"/>
      <c r="E64" s="40"/>
      <c r="F64" s="40"/>
      <c r="G64" s="40"/>
      <c r="H64" s="40"/>
      <c r="I64" s="125"/>
      <c r="J64" s="135">
        <f>J92</f>
        <v>0</v>
      </c>
      <c r="K64" s="43"/>
      <c r="AU64" s="22" t="s">
        <v>124</v>
      </c>
    </row>
    <row r="65" spans="2:12" s="8" customFormat="1" ht="24.95" customHeight="1">
      <c r="B65" s="156"/>
      <c r="C65" s="157"/>
      <c r="D65" s="158" t="s">
        <v>277</v>
      </c>
      <c r="E65" s="159"/>
      <c r="F65" s="159"/>
      <c r="G65" s="159"/>
      <c r="H65" s="159"/>
      <c r="I65" s="160"/>
      <c r="J65" s="161">
        <f>J93</f>
        <v>0</v>
      </c>
      <c r="K65" s="162"/>
    </row>
    <row r="66" spans="2:12" s="9" customFormat="1" ht="19.899999999999999" customHeight="1">
      <c r="B66" s="163"/>
      <c r="C66" s="164"/>
      <c r="D66" s="165" t="s">
        <v>278</v>
      </c>
      <c r="E66" s="166"/>
      <c r="F66" s="166"/>
      <c r="G66" s="166"/>
      <c r="H66" s="166"/>
      <c r="I66" s="167"/>
      <c r="J66" s="168">
        <f>J94</f>
        <v>0</v>
      </c>
      <c r="K66" s="169"/>
    </row>
    <row r="67" spans="2:12" s="8" customFormat="1" ht="24.95" customHeight="1">
      <c r="B67" s="156"/>
      <c r="C67" s="157"/>
      <c r="D67" s="158" t="s">
        <v>279</v>
      </c>
      <c r="E67" s="159"/>
      <c r="F67" s="159"/>
      <c r="G67" s="159"/>
      <c r="H67" s="159"/>
      <c r="I67" s="160"/>
      <c r="J67" s="161">
        <f>J107</f>
        <v>0</v>
      </c>
      <c r="K67" s="162"/>
    </row>
    <row r="68" spans="2:12" s="9" customFormat="1" ht="19.899999999999999" customHeight="1">
      <c r="B68" s="163"/>
      <c r="C68" s="164"/>
      <c r="D68" s="165" t="s">
        <v>280</v>
      </c>
      <c r="E68" s="166"/>
      <c r="F68" s="166"/>
      <c r="G68" s="166"/>
      <c r="H68" s="166"/>
      <c r="I68" s="167"/>
      <c r="J68" s="168">
        <f>J108</f>
        <v>0</v>
      </c>
      <c r="K68" s="169"/>
    </row>
    <row r="69" spans="2:12" s="1" customFormat="1" ht="21.75" customHeight="1">
      <c r="B69" s="39"/>
      <c r="C69" s="40"/>
      <c r="D69" s="40"/>
      <c r="E69" s="40"/>
      <c r="F69" s="40"/>
      <c r="G69" s="40"/>
      <c r="H69" s="40"/>
      <c r="I69" s="125"/>
      <c r="J69" s="40"/>
      <c r="K69" s="43"/>
    </row>
    <row r="70" spans="2:12" s="1" customFormat="1" ht="6.95" customHeight="1">
      <c r="B70" s="54"/>
      <c r="C70" s="55"/>
      <c r="D70" s="55"/>
      <c r="E70" s="55"/>
      <c r="F70" s="55"/>
      <c r="G70" s="55"/>
      <c r="H70" s="55"/>
      <c r="I70" s="146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49"/>
      <c r="J74" s="58"/>
      <c r="K74" s="58"/>
      <c r="L74" s="59"/>
    </row>
    <row r="75" spans="2:12" s="1" customFormat="1" ht="36.950000000000003" customHeight="1">
      <c r="B75" s="39"/>
      <c r="C75" s="60" t="s">
        <v>129</v>
      </c>
      <c r="D75" s="61"/>
      <c r="E75" s="61"/>
      <c r="F75" s="61"/>
      <c r="G75" s="61"/>
      <c r="H75" s="61"/>
      <c r="I75" s="170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70"/>
      <c r="J76" s="61"/>
      <c r="K76" s="61"/>
      <c r="L76" s="59"/>
    </row>
    <row r="77" spans="2:12" s="1" customFormat="1" ht="14.45" customHeight="1">
      <c r="B77" s="39"/>
      <c r="C77" s="63" t="s">
        <v>18</v>
      </c>
      <c r="D77" s="61"/>
      <c r="E77" s="61"/>
      <c r="F77" s="61"/>
      <c r="G77" s="61"/>
      <c r="H77" s="61"/>
      <c r="I77" s="170"/>
      <c r="J77" s="61"/>
      <c r="K77" s="61"/>
      <c r="L77" s="59"/>
    </row>
    <row r="78" spans="2:12" s="1" customFormat="1" ht="16.5" customHeight="1">
      <c r="B78" s="39"/>
      <c r="C78" s="61"/>
      <c r="D78" s="61"/>
      <c r="E78" s="370" t="str">
        <f>E7</f>
        <v>VYŽLOVKA – CHODNÍK V ULICI PRAŽSKÁ A JEVANSKÁ</v>
      </c>
      <c r="F78" s="371"/>
      <c r="G78" s="371"/>
      <c r="H78" s="371"/>
      <c r="I78" s="170"/>
      <c r="J78" s="61"/>
      <c r="K78" s="61"/>
      <c r="L78" s="59"/>
    </row>
    <row r="79" spans="2:12">
      <c r="B79" s="26"/>
      <c r="C79" s="63" t="s">
        <v>114</v>
      </c>
      <c r="D79" s="171"/>
      <c r="E79" s="171"/>
      <c r="F79" s="171"/>
      <c r="G79" s="171"/>
      <c r="H79" s="171"/>
      <c r="J79" s="171"/>
      <c r="K79" s="171"/>
      <c r="L79" s="172"/>
    </row>
    <row r="80" spans="2:12" ht="16.5" customHeight="1">
      <c r="B80" s="26"/>
      <c r="C80" s="171"/>
      <c r="D80" s="171"/>
      <c r="E80" s="370" t="s">
        <v>115</v>
      </c>
      <c r="F80" s="374"/>
      <c r="G80" s="374"/>
      <c r="H80" s="374"/>
      <c r="J80" s="171"/>
      <c r="K80" s="171"/>
      <c r="L80" s="172"/>
    </row>
    <row r="81" spans="2:65">
      <c r="B81" s="26"/>
      <c r="C81" s="63" t="s">
        <v>116</v>
      </c>
      <c r="D81" s="171"/>
      <c r="E81" s="171"/>
      <c r="F81" s="171"/>
      <c r="G81" s="171"/>
      <c r="H81" s="171"/>
      <c r="J81" s="171"/>
      <c r="K81" s="171"/>
      <c r="L81" s="172"/>
    </row>
    <row r="82" spans="2:65" s="1" customFormat="1" ht="16.5" customHeight="1">
      <c r="B82" s="39"/>
      <c r="C82" s="61"/>
      <c r="D82" s="61"/>
      <c r="E82" s="372" t="s">
        <v>117</v>
      </c>
      <c r="F82" s="373"/>
      <c r="G82" s="373"/>
      <c r="H82" s="373"/>
      <c r="I82" s="170"/>
      <c r="J82" s="61"/>
      <c r="K82" s="61"/>
      <c r="L82" s="59"/>
    </row>
    <row r="83" spans="2:65" s="1" customFormat="1" ht="14.45" customHeight="1">
      <c r="B83" s="39"/>
      <c r="C83" s="63" t="s">
        <v>118</v>
      </c>
      <c r="D83" s="61"/>
      <c r="E83" s="61"/>
      <c r="F83" s="61"/>
      <c r="G83" s="61"/>
      <c r="H83" s="61"/>
      <c r="I83" s="170"/>
      <c r="J83" s="61"/>
      <c r="K83" s="61"/>
      <c r="L83" s="59"/>
    </row>
    <row r="84" spans="2:65" s="1" customFormat="1" ht="17.25" customHeight="1">
      <c r="B84" s="39"/>
      <c r="C84" s="61"/>
      <c r="D84" s="61"/>
      <c r="E84" s="357" t="str">
        <f>E13</f>
        <v>SO 001.1b - Příprava území - VO</v>
      </c>
      <c r="F84" s="373"/>
      <c r="G84" s="373"/>
      <c r="H84" s="373"/>
      <c r="I84" s="170"/>
      <c r="J84" s="61"/>
      <c r="K84" s="61"/>
      <c r="L84" s="59"/>
    </row>
    <row r="85" spans="2:65" s="1" customFormat="1" ht="6.95" customHeight="1">
      <c r="B85" s="39"/>
      <c r="C85" s="61"/>
      <c r="D85" s="61"/>
      <c r="E85" s="61"/>
      <c r="F85" s="61"/>
      <c r="G85" s="61"/>
      <c r="H85" s="61"/>
      <c r="I85" s="170"/>
      <c r="J85" s="61"/>
      <c r="K85" s="61"/>
      <c r="L85" s="59"/>
    </row>
    <row r="86" spans="2:65" s="1" customFormat="1" ht="18" customHeight="1">
      <c r="B86" s="39"/>
      <c r="C86" s="63" t="s">
        <v>23</v>
      </c>
      <c r="D86" s="61"/>
      <c r="E86" s="61"/>
      <c r="F86" s="173" t="str">
        <f>F16</f>
        <v>Vyžlovka</v>
      </c>
      <c r="G86" s="61"/>
      <c r="H86" s="61"/>
      <c r="I86" s="174" t="s">
        <v>25</v>
      </c>
      <c r="J86" s="71" t="str">
        <f>IF(J16="","",J16)</f>
        <v>26. 9. 2018</v>
      </c>
      <c r="K86" s="61"/>
      <c r="L86" s="59"/>
    </row>
    <row r="87" spans="2:65" s="1" customFormat="1" ht="6.95" customHeight="1">
      <c r="B87" s="39"/>
      <c r="C87" s="61"/>
      <c r="D87" s="61"/>
      <c r="E87" s="61"/>
      <c r="F87" s="61"/>
      <c r="G87" s="61"/>
      <c r="H87" s="61"/>
      <c r="I87" s="170"/>
      <c r="J87" s="61"/>
      <c r="K87" s="61"/>
      <c r="L87" s="59"/>
    </row>
    <row r="88" spans="2:65" s="1" customFormat="1">
      <c r="B88" s="39"/>
      <c r="C88" s="63" t="s">
        <v>27</v>
      </c>
      <c r="D88" s="61"/>
      <c r="E88" s="61"/>
      <c r="F88" s="173" t="str">
        <f>E19</f>
        <v>OÚ Vyžlovka</v>
      </c>
      <c r="G88" s="61"/>
      <c r="H88" s="61"/>
      <c r="I88" s="174" t="s">
        <v>33</v>
      </c>
      <c r="J88" s="173" t="str">
        <f>E25</f>
        <v>VIN Consult, s. r. o.</v>
      </c>
      <c r="K88" s="61"/>
      <c r="L88" s="59"/>
    </row>
    <row r="89" spans="2:65" s="1" customFormat="1" ht="14.45" customHeight="1">
      <c r="B89" s="39"/>
      <c r="C89" s="63" t="s">
        <v>31</v>
      </c>
      <c r="D89" s="61"/>
      <c r="E89" s="61"/>
      <c r="F89" s="173" t="str">
        <f>IF(E22="","",E22)</f>
        <v/>
      </c>
      <c r="G89" s="61"/>
      <c r="H89" s="61"/>
      <c r="I89" s="170"/>
      <c r="J89" s="61"/>
      <c r="K89" s="61"/>
      <c r="L89" s="59"/>
    </row>
    <row r="90" spans="2:65" s="1" customFormat="1" ht="10.35" customHeight="1">
      <c r="B90" s="39"/>
      <c r="C90" s="61"/>
      <c r="D90" s="61"/>
      <c r="E90" s="61"/>
      <c r="F90" s="61"/>
      <c r="G90" s="61"/>
      <c r="H90" s="61"/>
      <c r="I90" s="170"/>
      <c r="J90" s="61"/>
      <c r="K90" s="61"/>
      <c r="L90" s="59"/>
    </row>
    <row r="91" spans="2:65" s="10" customFormat="1" ht="29.25" customHeight="1">
      <c r="B91" s="175"/>
      <c r="C91" s="176" t="s">
        <v>130</v>
      </c>
      <c r="D91" s="177" t="s">
        <v>56</v>
      </c>
      <c r="E91" s="177" t="s">
        <v>52</v>
      </c>
      <c r="F91" s="177" t="s">
        <v>131</v>
      </c>
      <c r="G91" s="177" t="s">
        <v>132</v>
      </c>
      <c r="H91" s="177" t="s">
        <v>133</v>
      </c>
      <c r="I91" s="178" t="s">
        <v>134</v>
      </c>
      <c r="J91" s="177" t="s">
        <v>122</v>
      </c>
      <c r="K91" s="179" t="s">
        <v>135</v>
      </c>
      <c r="L91" s="180"/>
      <c r="M91" s="79" t="s">
        <v>136</v>
      </c>
      <c r="N91" s="80" t="s">
        <v>41</v>
      </c>
      <c r="O91" s="80" t="s">
        <v>137</v>
      </c>
      <c r="P91" s="80" t="s">
        <v>138</v>
      </c>
      <c r="Q91" s="80" t="s">
        <v>139</v>
      </c>
      <c r="R91" s="80" t="s">
        <v>140</v>
      </c>
      <c r="S91" s="80" t="s">
        <v>141</v>
      </c>
      <c r="T91" s="81" t="s">
        <v>142</v>
      </c>
    </row>
    <row r="92" spans="2:65" s="1" customFormat="1" ht="29.25" customHeight="1">
      <c r="B92" s="39"/>
      <c r="C92" s="85" t="s">
        <v>123</v>
      </c>
      <c r="D92" s="61"/>
      <c r="E92" s="61"/>
      <c r="F92" s="61"/>
      <c r="G92" s="61"/>
      <c r="H92" s="61"/>
      <c r="I92" s="170"/>
      <c r="J92" s="181">
        <f>BK92</f>
        <v>0</v>
      </c>
      <c r="K92" s="61"/>
      <c r="L92" s="59"/>
      <c r="M92" s="82"/>
      <c r="N92" s="83"/>
      <c r="O92" s="83"/>
      <c r="P92" s="182">
        <f>P93+P107</f>
        <v>0</v>
      </c>
      <c r="Q92" s="83"/>
      <c r="R92" s="182">
        <f>R93+R107</f>
        <v>0</v>
      </c>
      <c r="S92" s="83"/>
      <c r="T92" s="183">
        <f>T93+T107</f>
        <v>0</v>
      </c>
      <c r="AT92" s="22" t="s">
        <v>70</v>
      </c>
      <c r="AU92" s="22" t="s">
        <v>124</v>
      </c>
      <c r="BK92" s="184">
        <f>BK93+BK107</f>
        <v>0</v>
      </c>
    </row>
    <row r="93" spans="2:65" s="11" customFormat="1" ht="37.35" customHeight="1">
      <c r="B93" s="185"/>
      <c r="C93" s="186"/>
      <c r="D93" s="187" t="s">
        <v>70</v>
      </c>
      <c r="E93" s="188" t="s">
        <v>281</v>
      </c>
      <c r="F93" s="188" t="s">
        <v>282</v>
      </c>
      <c r="G93" s="186"/>
      <c r="H93" s="186"/>
      <c r="I93" s="189"/>
      <c r="J93" s="190">
        <f>BK93</f>
        <v>0</v>
      </c>
      <c r="K93" s="186"/>
      <c r="L93" s="191"/>
      <c r="M93" s="192"/>
      <c r="N93" s="193"/>
      <c r="O93" s="193"/>
      <c r="P93" s="194">
        <f>P94</f>
        <v>0</v>
      </c>
      <c r="Q93" s="193"/>
      <c r="R93" s="194">
        <f>R94</f>
        <v>0</v>
      </c>
      <c r="S93" s="193"/>
      <c r="T93" s="195">
        <f>T94</f>
        <v>0</v>
      </c>
      <c r="AR93" s="196" t="s">
        <v>78</v>
      </c>
      <c r="AT93" s="197" t="s">
        <v>70</v>
      </c>
      <c r="AU93" s="197" t="s">
        <v>71</v>
      </c>
      <c r="AY93" s="196" t="s">
        <v>145</v>
      </c>
      <c r="BK93" s="198">
        <f>BK94</f>
        <v>0</v>
      </c>
    </row>
    <row r="94" spans="2:65" s="11" customFormat="1" ht="19.899999999999999" customHeight="1">
      <c r="B94" s="185"/>
      <c r="C94" s="186"/>
      <c r="D94" s="187" t="s">
        <v>70</v>
      </c>
      <c r="E94" s="199" t="s">
        <v>283</v>
      </c>
      <c r="F94" s="199" t="s">
        <v>284</v>
      </c>
      <c r="G94" s="186"/>
      <c r="H94" s="186"/>
      <c r="I94" s="189"/>
      <c r="J94" s="200">
        <f>BK94</f>
        <v>0</v>
      </c>
      <c r="K94" s="186"/>
      <c r="L94" s="191"/>
      <c r="M94" s="192"/>
      <c r="N94" s="193"/>
      <c r="O94" s="193"/>
      <c r="P94" s="194">
        <f>SUM(P95:P106)</f>
        <v>0</v>
      </c>
      <c r="Q94" s="193"/>
      <c r="R94" s="194">
        <f>SUM(R95:R106)</f>
        <v>0</v>
      </c>
      <c r="S94" s="193"/>
      <c r="T94" s="195">
        <f>SUM(T95:T106)</f>
        <v>0</v>
      </c>
      <c r="AR94" s="196" t="s">
        <v>78</v>
      </c>
      <c r="AT94" s="197" t="s">
        <v>70</v>
      </c>
      <c r="AU94" s="197" t="s">
        <v>78</v>
      </c>
      <c r="AY94" s="196" t="s">
        <v>145</v>
      </c>
      <c r="BK94" s="198">
        <f>SUM(BK95:BK106)</f>
        <v>0</v>
      </c>
    </row>
    <row r="95" spans="2:65" s="1" customFormat="1" ht="16.5" customHeight="1">
      <c r="B95" s="39"/>
      <c r="C95" s="201" t="s">
        <v>78</v>
      </c>
      <c r="D95" s="201" t="s">
        <v>147</v>
      </c>
      <c r="E95" s="202" t="s">
        <v>285</v>
      </c>
      <c r="F95" s="203" t="s">
        <v>286</v>
      </c>
      <c r="G95" s="204" t="s">
        <v>287</v>
      </c>
      <c r="H95" s="205">
        <v>5</v>
      </c>
      <c r="I95" s="206"/>
      <c r="J95" s="207">
        <f>ROUND(I95*H95,2)</f>
        <v>0</v>
      </c>
      <c r="K95" s="203" t="s">
        <v>21</v>
      </c>
      <c r="L95" s="59"/>
      <c r="M95" s="208" t="s">
        <v>21</v>
      </c>
      <c r="N95" s="209" t="s">
        <v>42</v>
      </c>
      <c r="O95" s="40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2" t="s">
        <v>152</v>
      </c>
      <c r="AT95" s="22" t="s">
        <v>147</v>
      </c>
      <c r="AU95" s="22" t="s">
        <v>80</v>
      </c>
      <c r="AY95" s="22" t="s">
        <v>145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2" t="s">
        <v>78</v>
      </c>
      <c r="BK95" s="212">
        <f>ROUND(I95*H95,2)</f>
        <v>0</v>
      </c>
      <c r="BL95" s="22" t="s">
        <v>152</v>
      </c>
      <c r="BM95" s="22" t="s">
        <v>80</v>
      </c>
    </row>
    <row r="96" spans="2:65" s="1" customFormat="1" ht="13.5">
      <c r="B96" s="39"/>
      <c r="C96" s="61"/>
      <c r="D96" s="213" t="s">
        <v>154</v>
      </c>
      <c r="E96" s="61"/>
      <c r="F96" s="214" t="s">
        <v>286</v>
      </c>
      <c r="G96" s="61"/>
      <c r="H96" s="61"/>
      <c r="I96" s="170"/>
      <c r="J96" s="61"/>
      <c r="K96" s="61"/>
      <c r="L96" s="59"/>
      <c r="M96" s="215"/>
      <c r="N96" s="40"/>
      <c r="O96" s="40"/>
      <c r="P96" s="40"/>
      <c r="Q96" s="40"/>
      <c r="R96" s="40"/>
      <c r="S96" s="40"/>
      <c r="T96" s="76"/>
      <c r="AT96" s="22" t="s">
        <v>154</v>
      </c>
      <c r="AU96" s="22" t="s">
        <v>80</v>
      </c>
    </row>
    <row r="97" spans="2:65" s="1" customFormat="1" ht="16.5" customHeight="1">
      <c r="B97" s="39"/>
      <c r="C97" s="201" t="s">
        <v>80</v>
      </c>
      <c r="D97" s="201" t="s">
        <v>147</v>
      </c>
      <c r="E97" s="202" t="s">
        <v>288</v>
      </c>
      <c r="F97" s="203" t="s">
        <v>289</v>
      </c>
      <c r="G97" s="204" t="s">
        <v>287</v>
      </c>
      <c r="H97" s="205">
        <v>5</v>
      </c>
      <c r="I97" s="206"/>
      <c r="J97" s="207">
        <f>ROUND(I97*H97,2)</f>
        <v>0</v>
      </c>
      <c r="K97" s="203" t="s">
        <v>21</v>
      </c>
      <c r="L97" s="59"/>
      <c r="M97" s="208" t="s">
        <v>21</v>
      </c>
      <c r="N97" s="209" t="s">
        <v>42</v>
      </c>
      <c r="O97" s="40"/>
      <c r="P97" s="210">
        <f>O97*H97</f>
        <v>0</v>
      </c>
      <c r="Q97" s="210">
        <v>0</v>
      </c>
      <c r="R97" s="210">
        <f>Q97*H97</f>
        <v>0</v>
      </c>
      <c r="S97" s="210">
        <v>0</v>
      </c>
      <c r="T97" s="211">
        <f>S97*H97</f>
        <v>0</v>
      </c>
      <c r="AR97" s="22" t="s">
        <v>152</v>
      </c>
      <c r="AT97" s="22" t="s">
        <v>147</v>
      </c>
      <c r="AU97" s="22" t="s">
        <v>80</v>
      </c>
      <c r="AY97" s="22" t="s">
        <v>145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22" t="s">
        <v>78</v>
      </c>
      <c r="BK97" s="212">
        <f>ROUND(I97*H97,2)</f>
        <v>0</v>
      </c>
      <c r="BL97" s="22" t="s">
        <v>152</v>
      </c>
      <c r="BM97" s="22" t="s">
        <v>152</v>
      </c>
    </row>
    <row r="98" spans="2:65" s="1" customFormat="1" ht="13.5">
      <c r="B98" s="39"/>
      <c r="C98" s="61"/>
      <c r="D98" s="213" t="s">
        <v>154</v>
      </c>
      <c r="E98" s="61"/>
      <c r="F98" s="214" t="s">
        <v>289</v>
      </c>
      <c r="G98" s="61"/>
      <c r="H98" s="61"/>
      <c r="I98" s="170"/>
      <c r="J98" s="61"/>
      <c r="K98" s="61"/>
      <c r="L98" s="59"/>
      <c r="M98" s="215"/>
      <c r="N98" s="40"/>
      <c r="O98" s="40"/>
      <c r="P98" s="40"/>
      <c r="Q98" s="40"/>
      <c r="R98" s="40"/>
      <c r="S98" s="40"/>
      <c r="T98" s="76"/>
      <c r="AT98" s="22" t="s">
        <v>154</v>
      </c>
      <c r="AU98" s="22" t="s">
        <v>80</v>
      </c>
    </row>
    <row r="99" spans="2:65" s="1" customFormat="1" ht="16.5" customHeight="1">
      <c r="B99" s="39"/>
      <c r="C99" s="201" t="s">
        <v>88</v>
      </c>
      <c r="D99" s="201" t="s">
        <v>147</v>
      </c>
      <c r="E99" s="202" t="s">
        <v>290</v>
      </c>
      <c r="F99" s="203" t="s">
        <v>291</v>
      </c>
      <c r="G99" s="204" t="s">
        <v>287</v>
      </c>
      <c r="H99" s="205">
        <v>5</v>
      </c>
      <c r="I99" s="206"/>
      <c r="J99" s="207">
        <f>ROUND(I99*H99,2)</f>
        <v>0</v>
      </c>
      <c r="K99" s="203" t="s">
        <v>21</v>
      </c>
      <c r="L99" s="59"/>
      <c r="M99" s="208" t="s">
        <v>21</v>
      </c>
      <c r="N99" s="209" t="s">
        <v>42</v>
      </c>
      <c r="O99" s="40"/>
      <c r="P99" s="210">
        <f>O99*H99</f>
        <v>0</v>
      </c>
      <c r="Q99" s="210">
        <v>0</v>
      </c>
      <c r="R99" s="210">
        <f>Q99*H99</f>
        <v>0</v>
      </c>
      <c r="S99" s="210">
        <v>0</v>
      </c>
      <c r="T99" s="211">
        <f>S99*H99</f>
        <v>0</v>
      </c>
      <c r="AR99" s="22" t="s">
        <v>152</v>
      </c>
      <c r="AT99" s="22" t="s">
        <v>147</v>
      </c>
      <c r="AU99" s="22" t="s">
        <v>80</v>
      </c>
      <c r="AY99" s="22" t="s">
        <v>145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22" t="s">
        <v>78</v>
      </c>
      <c r="BK99" s="212">
        <f>ROUND(I99*H99,2)</f>
        <v>0</v>
      </c>
      <c r="BL99" s="22" t="s">
        <v>152</v>
      </c>
      <c r="BM99" s="22" t="s">
        <v>180</v>
      </c>
    </row>
    <row r="100" spans="2:65" s="1" customFormat="1" ht="13.5">
      <c r="B100" s="39"/>
      <c r="C100" s="61"/>
      <c r="D100" s="213" t="s">
        <v>154</v>
      </c>
      <c r="E100" s="61"/>
      <c r="F100" s="214" t="s">
        <v>291</v>
      </c>
      <c r="G100" s="61"/>
      <c r="H100" s="61"/>
      <c r="I100" s="170"/>
      <c r="J100" s="61"/>
      <c r="K100" s="61"/>
      <c r="L100" s="59"/>
      <c r="M100" s="215"/>
      <c r="N100" s="40"/>
      <c r="O100" s="40"/>
      <c r="P100" s="40"/>
      <c r="Q100" s="40"/>
      <c r="R100" s="40"/>
      <c r="S100" s="40"/>
      <c r="T100" s="76"/>
      <c r="AT100" s="22" t="s">
        <v>154</v>
      </c>
      <c r="AU100" s="22" t="s">
        <v>80</v>
      </c>
    </row>
    <row r="101" spans="2:65" s="1" customFormat="1" ht="16.5" customHeight="1">
      <c r="B101" s="39"/>
      <c r="C101" s="201" t="s">
        <v>152</v>
      </c>
      <c r="D101" s="201" t="s">
        <v>147</v>
      </c>
      <c r="E101" s="202" t="s">
        <v>292</v>
      </c>
      <c r="F101" s="203" t="s">
        <v>293</v>
      </c>
      <c r="G101" s="204" t="s">
        <v>287</v>
      </c>
      <c r="H101" s="205">
        <v>5</v>
      </c>
      <c r="I101" s="206"/>
      <c r="J101" s="207">
        <f>ROUND(I101*H101,2)</f>
        <v>0</v>
      </c>
      <c r="K101" s="203" t="s">
        <v>21</v>
      </c>
      <c r="L101" s="59"/>
      <c r="M101" s="208" t="s">
        <v>21</v>
      </c>
      <c r="N101" s="209" t="s">
        <v>42</v>
      </c>
      <c r="O101" s="40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2" t="s">
        <v>152</v>
      </c>
      <c r="AT101" s="22" t="s">
        <v>147</v>
      </c>
      <c r="AU101" s="22" t="s">
        <v>80</v>
      </c>
      <c r="AY101" s="22" t="s">
        <v>145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2" t="s">
        <v>78</v>
      </c>
      <c r="BK101" s="212">
        <f>ROUND(I101*H101,2)</f>
        <v>0</v>
      </c>
      <c r="BL101" s="22" t="s">
        <v>152</v>
      </c>
      <c r="BM101" s="22" t="s">
        <v>192</v>
      </c>
    </row>
    <row r="102" spans="2:65" s="1" customFormat="1" ht="13.5">
      <c r="B102" s="39"/>
      <c r="C102" s="61"/>
      <c r="D102" s="213" t="s">
        <v>154</v>
      </c>
      <c r="E102" s="61"/>
      <c r="F102" s="214" t="s">
        <v>293</v>
      </c>
      <c r="G102" s="61"/>
      <c r="H102" s="61"/>
      <c r="I102" s="170"/>
      <c r="J102" s="61"/>
      <c r="K102" s="61"/>
      <c r="L102" s="59"/>
      <c r="M102" s="215"/>
      <c r="N102" s="40"/>
      <c r="O102" s="40"/>
      <c r="P102" s="40"/>
      <c r="Q102" s="40"/>
      <c r="R102" s="40"/>
      <c r="S102" s="40"/>
      <c r="T102" s="76"/>
      <c r="AT102" s="22" t="s">
        <v>154</v>
      </c>
      <c r="AU102" s="22" t="s">
        <v>80</v>
      </c>
    </row>
    <row r="103" spans="2:65" s="1" customFormat="1" ht="16.5" customHeight="1">
      <c r="B103" s="39"/>
      <c r="C103" s="201" t="s">
        <v>174</v>
      </c>
      <c r="D103" s="201" t="s">
        <v>147</v>
      </c>
      <c r="E103" s="202" t="s">
        <v>294</v>
      </c>
      <c r="F103" s="203" t="s">
        <v>295</v>
      </c>
      <c r="G103" s="204" t="s">
        <v>287</v>
      </c>
      <c r="H103" s="205">
        <v>5</v>
      </c>
      <c r="I103" s="206"/>
      <c r="J103" s="207">
        <f>ROUND(I103*H103,2)</f>
        <v>0</v>
      </c>
      <c r="K103" s="203" t="s">
        <v>21</v>
      </c>
      <c r="L103" s="59"/>
      <c r="M103" s="208" t="s">
        <v>21</v>
      </c>
      <c r="N103" s="209" t="s">
        <v>42</v>
      </c>
      <c r="O103" s="40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22" t="s">
        <v>152</v>
      </c>
      <c r="AT103" s="22" t="s">
        <v>147</v>
      </c>
      <c r="AU103" s="22" t="s">
        <v>80</v>
      </c>
      <c r="AY103" s="22" t="s">
        <v>145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22" t="s">
        <v>78</v>
      </c>
      <c r="BK103" s="212">
        <f>ROUND(I103*H103,2)</f>
        <v>0</v>
      </c>
      <c r="BL103" s="22" t="s">
        <v>152</v>
      </c>
      <c r="BM103" s="22" t="s">
        <v>205</v>
      </c>
    </row>
    <row r="104" spans="2:65" s="1" customFormat="1" ht="13.5">
      <c r="B104" s="39"/>
      <c r="C104" s="61"/>
      <c r="D104" s="213" t="s">
        <v>154</v>
      </c>
      <c r="E104" s="61"/>
      <c r="F104" s="214" t="s">
        <v>295</v>
      </c>
      <c r="G104" s="61"/>
      <c r="H104" s="61"/>
      <c r="I104" s="170"/>
      <c r="J104" s="61"/>
      <c r="K104" s="61"/>
      <c r="L104" s="59"/>
      <c r="M104" s="215"/>
      <c r="N104" s="40"/>
      <c r="O104" s="40"/>
      <c r="P104" s="40"/>
      <c r="Q104" s="40"/>
      <c r="R104" s="40"/>
      <c r="S104" s="40"/>
      <c r="T104" s="76"/>
      <c r="AT104" s="22" t="s">
        <v>154</v>
      </c>
      <c r="AU104" s="22" t="s">
        <v>80</v>
      </c>
    </row>
    <row r="105" spans="2:65" s="1" customFormat="1" ht="16.5" customHeight="1">
      <c r="B105" s="39"/>
      <c r="C105" s="201" t="s">
        <v>180</v>
      </c>
      <c r="D105" s="201" t="s">
        <v>147</v>
      </c>
      <c r="E105" s="202" t="s">
        <v>296</v>
      </c>
      <c r="F105" s="203" t="s">
        <v>297</v>
      </c>
      <c r="G105" s="204" t="s">
        <v>287</v>
      </c>
      <c r="H105" s="205">
        <v>5</v>
      </c>
      <c r="I105" s="206"/>
      <c r="J105" s="207">
        <f>ROUND(I105*H105,2)</f>
        <v>0</v>
      </c>
      <c r="K105" s="203" t="s">
        <v>21</v>
      </c>
      <c r="L105" s="59"/>
      <c r="M105" s="208" t="s">
        <v>21</v>
      </c>
      <c r="N105" s="209" t="s">
        <v>42</v>
      </c>
      <c r="O105" s="40"/>
      <c r="P105" s="210">
        <f>O105*H105</f>
        <v>0</v>
      </c>
      <c r="Q105" s="210">
        <v>0</v>
      </c>
      <c r="R105" s="210">
        <f>Q105*H105</f>
        <v>0</v>
      </c>
      <c r="S105" s="210">
        <v>0</v>
      </c>
      <c r="T105" s="211">
        <f>S105*H105</f>
        <v>0</v>
      </c>
      <c r="AR105" s="22" t="s">
        <v>152</v>
      </c>
      <c r="AT105" s="22" t="s">
        <v>147</v>
      </c>
      <c r="AU105" s="22" t="s">
        <v>80</v>
      </c>
      <c r="AY105" s="22" t="s">
        <v>145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2" t="s">
        <v>78</v>
      </c>
      <c r="BK105" s="212">
        <f>ROUND(I105*H105,2)</f>
        <v>0</v>
      </c>
      <c r="BL105" s="22" t="s">
        <v>152</v>
      </c>
      <c r="BM105" s="22" t="s">
        <v>217</v>
      </c>
    </row>
    <row r="106" spans="2:65" s="1" customFormat="1" ht="13.5">
      <c r="B106" s="39"/>
      <c r="C106" s="61"/>
      <c r="D106" s="213" t="s">
        <v>154</v>
      </c>
      <c r="E106" s="61"/>
      <c r="F106" s="214" t="s">
        <v>297</v>
      </c>
      <c r="G106" s="61"/>
      <c r="H106" s="61"/>
      <c r="I106" s="170"/>
      <c r="J106" s="61"/>
      <c r="K106" s="61"/>
      <c r="L106" s="59"/>
      <c r="M106" s="215"/>
      <c r="N106" s="40"/>
      <c r="O106" s="40"/>
      <c r="P106" s="40"/>
      <c r="Q106" s="40"/>
      <c r="R106" s="40"/>
      <c r="S106" s="40"/>
      <c r="T106" s="76"/>
      <c r="AT106" s="22" t="s">
        <v>154</v>
      </c>
      <c r="AU106" s="22" t="s">
        <v>80</v>
      </c>
    </row>
    <row r="107" spans="2:65" s="11" customFormat="1" ht="37.35" customHeight="1">
      <c r="B107" s="185"/>
      <c r="C107" s="186"/>
      <c r="D107" s="187" t="s">
        <v>70</v>
      </c>
      <c r="E107" s="188" t="s">
        <v>298</v>
      </c>
      <c r="F107" s="188" t="s">
        <v>299</v>
      </c>
      <c r="G107" s="186"/>
      <c r="H107" s="186"/>
      <c r="I107" s="189"/>
      <c r="J107" s="190">
        <f>BK107</f>
        <v>0</v>
      </c>
      <c r="K107" s="186"/>
      <c r="L107" s="191"/>
      <c r="M107" s="192"/>
      <c r="N107" s="193"/>
      <c r="O107" s="193"/>
      <c r="P107" s="194">
        <f>P108</f>
        <v>0</v>
      </c>
      <c r="Q107" s="193"/>
      <c r="R107" s="194">
        <f>R108</f>
        <v>0</v>
      </c>
      <c r="S107" s="193"/>
      <c r="T107" s="195">
        <f>T108</f>
        <v>0</v>
      </c>
      <c r="AR107" s="196" t="s">
        <v>78</v>
      </c>
      <c r="AT107" s="197" t="s">
        <v>70</v>
      </c>
      <c r="AU107" s="197" t="s">
        <v>71</v>
      </c>
      <c r="AY107" s="196" t="s">
        <v>145</v>
      </c>
      <c r="BK107" s="198">
        <f>BK108</f>
        <v>0</v>
      </c>
    </row>
    <row r="108" spans="2:65" s="11" customFormat="1" ht="19.899999999999999" customHeight="1">
      <c r="B108" s="185"/>
      <c r="C108" s="186"/>
      <c r="D108" s="187" t="s">
        <v>70</v>
      </c>
      <c r="E108" s="199" t="s">
        <v>300</v>
      </c>
      <c r="F108" s="199" t="s">
        <v>301</v>
      </c>
      <c r="G108" s="186"/>
      <c r="H108" s="186"/>
      <c r="I108" s="189"/>
      <c r="J108" s="200">
        <f>BK108</f>
        <v>0</v>
      </c>
      <c r="K108" s="186"/>
      <c r="L108" s="191"/>
      <c r="M108" s="192"/>
      <c r="N108" s="193"/>
      <c r="O108" s="193"/>
      <c r="P108" s="194">
        <f>SUM(P109:P118)</f>
        <v>0</v>
      </c>
      <c r="Q108" s="193"/>
      <c r="R108" s="194">
        <f>SUM(R109:R118)</f>
        <v>0</v>
      </c>
      <c r="S108" s="193"/>
      <c r="T108" s="195">
        <f>SUM(T109:T118)</f>
        <v>0</v>
      </c>
      <c r="AR108" s="196" t="s">
        <v>78</v>
      </c>
      <c r="AT108" s="197" t="s">
        <v>70</v>
      </c>
      <c r="AU108" s="197" t="s">
        <v>78</v>
      </c>
      <c r="AY108" s="196" t="s">
        <v>145</v>
      </c>
      <c r="BK108" s="198">
        <f>SUM(BK109:BK118)</f>
        <v>0</v>
      </c>
    </row>
    <row r="109" spans="2:65" s="1" customFormat="1" ht="16.5" customHeight="1">
      <c r="B109" s="39"/>
      <c r="C109" s="201" t="s">
        <v>186</v>
      </c>
      <c r="D109" s="201" t="s">
        <v>147</v>
      </c>
      <c r="E109" s="202" t="s">
        <v>302</v>
      </c>
      <c r="F109" s="203" t="s">
        <v>303</v>
      </c>
      <c r="G109" s="204" t="s">
        <v>304</v>
      </c>
      <c r="H109" s="205">
        <v>5</v>
      </c>
      <c r="I109" s="206"/>
      <c r="J109" s="207">
        <f>ROUND(I109*H109,2)</f>
        <v>0</v>
      </c>
      <c r="K109" s="203" t="s">
        <v>21</v>
      </c>
      <c r="L109" s="59"/>
      <c r="M109" s="208" t="s">
        <v>21</v>
      </c>
      <c r="N109" s="209" t="s">
        <v>42</v>
      </c>
      <c r="O109" s="40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22" t="s">
        <v>152</v>
      </c>
      <c r="AT109" s="22" t="s">
        <v>147</v>
      </c>
      <c r="AU109" s="22" t="s">
        <v>80</v>
      </c>
      <c r="AY109" s="22" t="s">
        <v>145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2" t="s">
        <v>78</v>
      </c>
      <c r="BK109" s="212">
        <f>ROUND(I109*H109,2)</f>
        <v>0</v>
      </c>
      <c r="BL109" s="22" t="s">
        <v>152</v>
      </c>
      <c r="BM109" s="22" t="s">
        <v>228</v>
      </c>
    </row>
    <row r="110" spans="2:65" s="1" customFormat="1" ht="13.5">
      <c r="B110" s="39"/>
      <c r="C110" s="61"/>
      <c r="D110" s="213" t="s">
        <v>154</v>
      </c>
      <c r="E110" s="61"/>
      <c r="F110" s="214" t="s">
        <v>303</v>
      </c>
      <c r="G110" s="61"/>
      <c r="H110" s="61"/>
      <c r="I110" s="170"/>
      <c r="J110" s="61"/>
      <c r="K110" s="61"/>
      <c r="L110" s="59"/>
      <c r="M110" s="215"/>
      <c r="N110" s="40"/>
      <c r="O110" s="40"/>
      <c r="P110" s="40"/>
      <c r="Q110" s="40"/>
      <c r="R110" s="40"/>
      <c r="S110" s="40"/>
      <c r="T110" s="76"/>
      <c r="AT110" s="22" t="s">
        <v>154</v>
      </c>
      <c r="AU110" s="22" t="s">
        <v>80</v>
      </c>
    </row>
    <row r="111" spans="2:65" s="1" customFormat="1" ht="16.5" customHeight="1">
      <c r="B111" s="39"/>
      <c r="C111" s="201" t="s">
        <v>192</v>
      </c>
      <c r="D111" s="201" t="s">
        <v>147</v>
      </c>
      <c r="E111" s="202" t="s">
        <v>305</v>
      </c>
      <c r="F111" s="203" t="s">
        <v>306</v>
      </c>
      <c r="G111" s="204" t="s">
        <v>304</v>
      </c>
      <c r="H111" s="205">
        <v>3</v>
      </c>
      <c r="I111" s="206"/>
      <c r="J111" s="207">
        <f>ROUND(I111*H111,2)</f>
        <v>0</v>
      </c>
      <c r="K111" s="203" t="s">
        <v>21</v>
      </c>
      <c r="L111" s="59"/>
      <c r="M111" s="208" t="s">
        <v>21</v>
      </c>
      <c r="N111" s="209" t="s">
        <v>42</v>
      </c>
      <c r="O111" s="40"/>
      <c r="P111" s="210">
        <f>O111*H111</f>
        <v>0</v>
      </c>
      <c r="Q111" s="210">
        <v>0</v>
      </c>
      <c r="R111" s="210">
        <f>Q111*H111</f>
        <v>0</v>
      </c>
      <c r="S111" s="210">
        <v>0</v>
      </c>
      <c r="T111" s="211">
        <f>S111*H111</f>
        <v>0</v>
      </c>
      <c r="AR111" s="22" t="s">
        <v>152</v>
      </c>
      <c r="AT111" s="22" t="s">
        <v>147</v>
      </c>
      <c r="AU111" s="22" t="s">
        <v>80</v>
      </c>
      <c r="AY111" s="22" t="s">
        <v>145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22" t="s">
        <v>78</v>
      </c>
      <c r="BK111" s="212">
        <f>ROUND(I111*H111,2)</f>
        <v>0</v>
      </c>
      <c r="BL111" s="22" t="s">
        <v>152</v>
      </c>
      <c r="BM111" s="22" t="s">
        <v>240</v>
      </c>
    </row>
    <row r="112" spans="2:65" s="1" customFormat="1" ht="13.5">
      <c r="B112" s="39"/>
      <c r="C112" s="61"/>
      <c r="D112" s="213" t="s">
        <v>154</v>
      </c>
      <c r="E112" s="61"/>
      <c r="F112" s="214" t="s">
        <v>306</v>
      </c>
      <c r="G112" s="61"/>
      <c r="H112" s="61"/>
      <c r="I112" s="170"/>
      <c r="J112" s="61"/>
      <c r="K112" s="61"/>
      <c r="L112" s="59"/>
      <c r="M112" s="215"/>
      <c r="N112" s="40"/>
      <c r="O112" s="40"/>
      <c r="P112" s="40"/>
      <c r="Q112" s="40"/>
      <c r="R112" s="40"/>
      <c r="S112" s="40"/>
      <c r="T112" s="76"/>
      <c r="AT112" s="22" t="s">
        <v>154</v>
      </c>
      <c r="AU112" s="22" t="s">
        <v>80</v>
      </c>
    </row>
    <row r="113" spans="2:65" s="1" customFormat="1" ht="16.5" customHeight="1">
      <c r="B113" s="39"/>
      <c r="C113" s="201" t="s">
        <v>198</v>
      </c>
      <c r="D113" s="201" t="s">
        <v>147</v>
      </c>
      <c r="E113" s="202" t="s">
        <v>307</v>
      </c>
      <c r="F113" s="203" t="s">
        <v>308</v>
      </c>
      <c r="G113" s="204" t="s">
        <v>287</v>
      </c>
      <c r="H113" s="205">
        <v>4</v>
      </c>
      <c r="I113" s="206"/>
      <c r="J113" s="207">
        <f>ROUND(I113*H113,2)</f>
        <v>0</v>
      </c>
      <c r="K113" s="203" t="s">
        <v>21</v>
      </c>
      <c r="L113" s="59"/>
      <c r="M113" s="208" t="s">
        <v>21</v>
      </c>
      <c r="N113" s="209" t="s">
        <v>42</v>
      </c>
      <c r="O113" s="40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22" t="s">
        <v>152</v>
      </c>
      <c r="AT113" s="22" t="s">
        <v>147</v>
      </c>
      <c r="AU113" s="22" t="s">
        <v>80</v>
      </c>
      <c r="AY113" s="22" t="s">
        <v>145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22" t="s">
        <v>78</v>
      </c>
      <c r="BK113" s="212">
        <f>ROUND(I113*H113,2)</f>
        <v>0</v>
      </c>
      <c r="BL113" s="22" t="s">
        <v>152</v>
      </c>
      <c r="BM113" s="22" t="s">
        <v>254</v>
      </c>
    </row>
    <row r="114" spans="2:65" s="1" customFormat="1" ht="13.5">
      <c r="B114" s="39"/>
      <c r="C114" s="61"/>
      <c r="D114" s="213" t="s">
        <v>154</v>
      </c>
      <c r="E114" s="61"/>
      <c r="F114" s="214" t="s">
        <v>308</v>
      </c>
      <c r="G114" s="61"/>
      <c r="H114" s="61"/>
      <c r="I114" s="170"/>
      <c r="J114" s="61"/>
      <c r="K114" s="61"/>
      <c r="L114" s="59"/>
      <c r="M114" s="215"/>
      <c r="N114" s="40"/>
      <c r="O114" s="40"/>
      <c r="P114" s="40"/>
      <c r="Q114" s="40"/>
      <c r="R114" s="40"/>
      <c r="S114" s="40"/>
      <c r="T114" s="76"/>
      <c r="AT114" s="22" t="s">
        <v>154</v>
      </c>
      <c r="AU114" s="22" t="s">
        <v>80</v>
      </c>
    </row>
    <row r="115" spans="2:65" s="1" customFormat="1" ht="16.5" customHeight="1">
      <c r="B115" s="39"/>
      <c r="C115" s="201" t="s">
        <v>205</v>
      </c>
      <c r="D115" s="201" t="s">
        <v>147</v>
      </c>
      <c r="E115" s="202" t="s">
        <v>309</v>
      </c>
      <c r="F115" s="203" t="s">
        <v>310</v>
      </c>
      <c r="G115" s="204" t="s">
        <v>311</v>
      </c>
      <c r="H115" s="205">
        <v>1</v>
      </c>
      <c r="I115" s="206"/>
      <c r="J115" s="207">
        <f>ROUND(I115*H115,2)</f>
        <v>0</v>
      </c>
      <c r="K115" s="203" t="s">
        <v>21</v>
      </c>
      <c r="L115" s="59"/>
      <c r="M115" s="208" t="s">
        <v>21</v>
      </c>
      <c r="N115" s="209" t="s">
        <v>42</v>
      </c>
      <c r="O115" s="40"/>
      <c r="P115" s="210">
        <f>O115*H115</f>
        <v>0</v>
      </c>
      <c r="Q115" s="210">
        <v>0</v>
      </c>
      <c r="R115" s="210">
        <f>Q115*H115</f>
        <v>0</v>
      </c>
      <c r="S115" s="210">
        <v>0</v>
      </c>
      <c r="T115" s="211">
        <f>S115*H115</f>
        <v>0</v>
      </c>
      <c r="AR115" s="22" t="s">
        <v>152</v>
      </c>
      <c r="AT115" s="22" t="s">
        <v>147</v>
      </c>
      <c r="AU115" s="22" t="s">
        <v>80</v>
      </c>
      <c r="AY115" s="22" t="s">
        <v>145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22" t="s">
        <v>78</v>
      </c>
      <c r="BK115" s="212">
        <f>ROUND(I115*H115,2)</f>
        <v>0</v>
      </c>
      <c r="BL115" s="22" t="s">
        <v>152</v>
      </c>
      <c r="BM115" s="22" t="s">
        <v>268</v>
      </c>
    </row>
    <row r="116" spans="2:65" s="1" customFormat="1" ht="13.5">
      <c r="B116" s="39"/>
      <c r="C116" s="61"/>
      <c r="D116" s="213" t="s">
        <v>154</v>
      </c>
      <c r="E116" s="61"/>
      <c r="F116" s="214" t="s">
        <v>310</v>
      </c>
      <c r="G116" s="61"/>
      <c r="H116" s="61"/>
      <c r="I116" s="170"/>
      <c r="J116" s="61"/>
      <c r="K116" s="61"/>
      <c r="L116" s="59"/>
      <c r="M116" s="215"/>
      <c r="N116" s="40"/>
      <c r="O116" s="40"/>
      <c r="P116" s="40"/>
      <c r="Q116" s="40"/>
      <c r="R116" s="40"/>
      <c r="S116" s="40"/>
      <c r="T116" s="76"/>
      <c r="AT116" s="22" t="s">
        <v>154</v>
      </c>
      <c r="AU116" s="22" t="s">
        <v>80</v>
      </c>
    </row>
    <row r="117" spans="2:65" s="1" customFormat="1" ht="16.5" customHeight="1">
      <c r="B117" s="39"/>
      <c r="C117" s="201" t="s">
        <v>212</v>
      </c>
      <c r="D117" s="201" t="s">
        <v>147</v>
      </c>
      <c r="E117" s="202" t="s">
        <v>312</v>
      </c>
      <c r="F117" s="203" t="s">
        <v>313</v>
      </c>
      <c r="G117" s="204" t="s">
        <v>314</v>
      </c>
      <c r="H117" s="205">
        <v>5</v>
      </c>
      <c r="I117" s="206"/>
      <c r="J117" s="207">
        <f>ROUND(I117*H117,2)</f>
        <v>0</v>
      </c>
      <c r="K117" s="203" t="s">
        <v>21</v>
      </c>
      <c r="L117" s="59"/>
      <c r="M117" s="208" t="s">
        <v>21</v>
      </c>
      <c r="N117" s="209" t="s">
        <v>42</v>
      </c>
      <c r="O117" s="40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AR117" s="22" t="s">
        <v>152</v>
      </c>
      <c r="AT117" s="22" t="s">
        <v>147</v>
      </c>
      <c r="AU117" s="22" t="s">
        <v>80</v>
      </c>
      <c r="AY117" s="22" t="s">
        <v>145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2" t="s">
        <v>78</v>
      </c>
      <c r="BK117" s="212">
        <f>ROUND(I117*H117,2)</f>
        <v>0</v>
      </c>
      <c r="BL117" s="22" t="s">
        <v>152</v>
      </c>
      <c r="BM117" s="22" t="s">
        <v>315</v>
      </c>
    </row>
    <row r="118" spans="2:65" s="1" customFormat="1" ht="13.5">
      <c r="B118" s="39"/>
      <c r="C118" s="61"/>
      <c r="D118" s="213" t="s">
        <v>154</v>
      </c>
      <c r="E118" s="61"/>
      <c r="F118" s="214" t="s">
        <v>313</v>
      </c>
      <c r="G118" s="61"/>
      <c r="H118" s="61"/>
      <c r="I118" s="170"/>
      <c r="J118" s="61"/>
      <c r="K118" s="61"/>
      <c r="L118" s="59"/>
      <c r="M118" s="230"/>
      <c r="N118" s="231"/>
      <c r="O118" s="231"/>
      <c r="P118" s="231"/>
      <c r="Q118" s="231"/>
      <c r="R118" s="231"/>
      <c r="S118" s="231"/>
      <c r="T118" s="232"/>
      <c r="AT118" s="22" t="s">
        <v>154</v>
      </c>
      <c r="AU118" s="22" t="s">
        <v>80</v>
      </c>
    </row>
    <row r="119" spans="2:65" s="1" customFormat="1" ht="6.95" customHeight="1">
      <c r="B119" s="54"/>
      <c r="C119" s="55"/>
      <c r="D119" s="55"/>
      <c r="E119" s="55"/>
      <c r="F119" s="55"/>
      <c r="G119" s="55"/>
      <c r="H119" s="55"/>
      <c r="I119" s="146"/>
      <c r="J119" s="55"/>
      <c r="K119" s="55"/>
      <c r="L119" s="59"/>
    </row>
  </sheetData>
  <sheetProtection algorithmName="SHA-512" hashValue="eHdlwqWyiZZNpShkDtA/BgNzl21ifrbTQu4sSszzGStTMxVmXsuu+Nx7kNjqjIAbfs5NH8Q+Q2eS91gvyq1MQw==" saltValue="s/1e5DmzN/CUchdTD3mtQ7JcrN3oQiYmVkb9TuyanQZWz7cZDB5k3AcyX9h+ZbfsZWFBD0SvIDKC01ATQxzaeQ==" spinCount="100000" sheet="1" objects="1" scenarios="1" formatColumns="0" formatRows="0" autoFilter="0"/>
  <autoFilter ref="C91:K118"/>
  <mergeCells count="16">
    <mergeCell ref="L2:V2"/>
    <mergeCell ref="E78:H78"/>
    <mergeCell ref="E82:H82"/>
    <mergeCell ref="E80:H80"/>
    <mergeCell ref="E84:H84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9"/>
      <c r="C1" s="119"/>
      <c r="D1" s="120" t="s">
        <v>1</v>
      </c>
      <c r="E1" s="119"/>
      <c r="F1" s="121" t="s">
        <v>108</v>
      </c>
      <c r="G1" s="375" t="s">
        <v>109</v>
      </c>
      <c r="H1" s="375"/>
      <c r="I1" s="122"/>
      <c r="J1" s="121" t="s">
        <v>110</v>
      </c>
      <c r="K1" s="120" t="s">
        <v>111</v>
      </c>
      <c r="L1" s="121" t="s">
        <v>112</v>
      </c>
      <c r="M1" s="121"/>
      <c r="N1" s="121"/>
      <c r="O1" s="121"/>
      <c r="P1" s="121"/>
      <c r="Q1" s="121"/>
      <c r="R1" s="121"/>
      <c r="S1" s="121"/>
      <c r="T1" s="121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95</v>
      </c>
    </row>
    <row r="3" spans="1:70" ht="6.95" customHeight="1">
      <c r="B3" s="23"/>
      <c r="C3" s="24"/>
      <c r="D3" s="24"/>
      <c r="E3" s="24"/>
      <c r="F3" s="24"/>
      <c r="G3" s="24"/>
      <c r="H3" s="24"/>
      <c r="I3" s="123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113</v>
      </c>
      <c r="E4" s="27"/>
      <c r="F4" s="27"/>
      <c r="G4" s="27"/>
      <c r="H4" s="27"/>
      <c r="I4" s="124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24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24"/>
      <c r="J6" s="27"/>
      <c r="K6" s="29"/>
    </row>
    <row r="7" spans="1:70" ht="16.5" customHeight="1">
      <c r="B7" s="26"/>
      <c r="C7" s="27"/>
      <c r="D7" s="27"/>
      <c r="E7" s="365" t="str">
        <f>'Rekapitulace stavby'!K6</f>
        <v>VYŽLOVKA – CHODNÍK V ULICI PRAŽSKÁ A JEVANSKÁ</v>
      </c>
      <c r="F7" s="366"/>
      <c r="G7" s="366"/>
      <c r="H7" s="366"/>
      <c r="I7" s="124"/>
      <c r="J7" s="27"/>
      <c r="K7" s="29"/>
    </row>
    <row r="8" spans="1:70">
      <c r="B8" s="26"/>
      <c r="C8" s="27"/>
      <c r="D8" s="35" t="s">
        <v>114</v>
      </c>
      <c r="E8" s="27"/>
      <c r="F8" s="27"/>
      <c r="G8" s="27"/>
      <c r="H8" s="27"/>
      <c r="I8" s="124"/>
      <c r="J8" s="27"/>
      <c r="K8" s="29"/>
    </row>
    <row r="9" spans="1:70" s="1" customFormat="1" ht="16.5" customHeight="1">
      <c r="B9" s="39"/>
      <c r="C9" s="40"/>
      <c r="D9" s="40"/>
      <c r="E9" s="365" t="s">
        <v>115</v>
      </c>
      <c r="F9" s="367"/>
      <c r="G9" s="367"/>
      <c r="H9" s="367"/>
      <c r="I9" s="125"/>
      <c r="J9" s="40"/>
      <c r="K9" s="43"/>
    </row>
    <row r="10" spans="1:70" s="1" customFormat="1">
      <c r="B10" s="39"/>
      <c r="C10" s="40"/>
      <c r="D10" s="35" t="s">
        <v>116</v>
      </c>
      <c r="E10" s="40"/>
      <c r="F10" s="40"/>
      <c r="G10" s="40"/>
      <c r="H10" s="40"/>
      <c r="I10" s="125"/>
      <c r="J10" s="40"/>
      <c r="K10" s="43"/>
    </row>
    <row r="11" spans="1:70" s="1" customFormat="1" ht="36.950000000000003" customHeight="1">
      <c r="B11" s="39"/>
      <c r="C11" s="40"/>
      <c r="D11" s="40"/>
      <c r="E11" s="368" t="s">
        <v>316</v>
      </c>
      <c r="F11" s="367"/>
      <c r="G11" s="367"/>
      <c r="H11" s="367"/>
      <c r="I11" s="125"/>
      <c r="J11" s="40"/>
      <c r="K11" s="43"/>
    </row>
    <row r="12" spans="1:70" s="1" customFormat="1" ht="13.5">
      <c r="B12" s="39"/>
      <c r="C12" s="40"/>
      <c r="D12" s="40"/>
      <c r="E12" s="40"/>
      <c r="F12" s="40"/>
      <c r="G12" s="40"/>
      <c r="H12" s="40"/>
      <c r="I12" s="125"/>
      <c r="J12" s="40"/>
      <c r="K12" s="43"/>
    </row>
    <row r="13" spans="1:70" s="1" customFormat="1" ht="14.45" customHeight="1">
      <c r="B13" s="39"/>
      <c r="C13" s="40"/>
      <c r="D13" s="35" t="s">
        <v>20</v>
      </c>
      <c r="E13" s="40"/>
      <c r="F13" s="33" t="s">
        <v>21</v>
      </c>
      <c r="G13" s="40"/>
      <c r="H13" s="40"/>
      <c r="I13" s="126" t="s">
        <v>22</v>
      </c>
      <c r="J13" s="33" t="s">
        <v>21</v>
      </c>
      <c r="K13" s="43"/>
    </row>
    <row r="14" spans="1:70" s="1" customFormat="1" ht="14.45" customHeight="1">
      <c r="B14" s="39"/>
      <c r="C14" s="40"/>
      <c r="D14" s="35" t="s">
        <v>23</v>
      </c>
      <c r="E14" s="40"/>
      <c r="F14" s="33" t="s">
        <v>24</v>
      </c>
      <c r="G14" s="40"/>
      <c r="H14" s="40"/>
      <c r="I14" s="126" t="s">
        <v>25</v>
      </c>
      <c r="J14" s="127" t="str">
        <f>'Rekapitulace stavby'!AN8</f>
        <v>26. 9. 2018</v>
      </c>
      <c r="K14" s="43"/>
    </row>
    <row r="15" spans="1:70" s="1" customFormat="1" ht="10.9" customHeight="1">
      <c r="B15" s="39"/>
      <c r="C15" s="40"/>
      <c r="D15" s="40"/>
      <c r="E15" s="40"/>
      <c r="F15" s="40"/>
      <c r="G15" s="40"/>
      <c r="H15" s="40"/>
      <c r="I15" s="125"/>
      <c r="J15" s="40"/>
      <c r="K15" s="43"/>
    </row>
    <row r="16" spans="1:70" s="1" customFormat="1" ht="14.45" customHeight="1">
      <c r="B16" s="39"/>
      <c r="C16" s="40"/>
      <c r="D16" s="35" t="s">
        <v>27</v>
      </c>
      <c r="E16" s="40"/>
      <c r="F16" s="40"/>
      <c r="G16" s="40"/>
      <c r="H16" s="40"/>
      <c r="I16" s="126" t="s">
        <v>28</v>
      </c>
      <c r="J16" s="33" t="s">
        <v>21</v>
      </c>
      <c r="K16" s="43"/>
    </row>
    <row r="17" spans="2:11" s="1" customFormat="1" ht="18" customHeight="1">
      <c r="B17" s="39"/>
      <c r="C17" s="40"/>
      <c r="D17" s="40"/>
      <c r="E17" s="33" t="s">
        <v>29</v>
      </c>
      <c r="F17" s="40"/>
      <c r="G17" s="40"/>
      <c r="H17" s="40"/>
      <c r="I17" s="126" t="s">
        <v>30</v>
      </c>
      <c r="J17" s="33" t="s">
        <v>21</v>
      </c>
      <c r="K17" s="43"/>
    </row>
    <row r="18" spans="2:11" s="1" customFormat="1" ht="6.95" customHeight="1">
      <c r="B18" s="39"/>
      <c r="C18" s="40"/>
      <c r="D18" s="40"/>
      <c r="E18" s="40"/>
      <c r="F18" s="40"/>
      <c r="G18" s="40"/>
      <c r="H18" s="40"/>
      <c r="I18" s="125"/>
      <c r="J18" s="40"/>
      <c r="K18" s="43"/>
    </row>
    <row r="19" spans="2:11" s="1" customFormat="1" ht="14.45" customHeight="1">
      <c r="B19" s="39"/>
      <c r="C19" s="40"/>
      <c r="D19" s="35" t="s">
        <v>31</v>
      </c>
      <c r="E19" s="40"/>
      <c r="F19" s="40"/>
      <c r="G19" s="40"/>
      <c r="H19" s="40"/>
      <c r="I19" s="126" t="s">
        <v>28</v>
      </c>
      <c r="J19" s="33" t="str">
        <f>IF('Rekapitulace stavby'!AN13="Vyplň údaj","",IF('Rekapitulace stavby'!AN13="","",'Rekapitulace stavby'!AN13))</f>
        <v/>
      </c>
      <c r="K19" s="43"/>
    </row>
    <row r="20" spans="2:11" s="1" customFormat="1" ht="18" customHeight="1">
      <c r="B20" s="39"/>
      <c r="C20" s="40"/>
      <c r="D20" s="40"/>
      <c r="E20" s="33" t="str">
        <f>IF('Rekapitulace stavby'!E14="Vyplň údaj","",IF('Rekapitulace stavby'!E14="","",'Rekapitulace stavby'!E14))</f>
        <v/>
      </c>
      <c r="F20" s="40"/>
      <c r="G20" s="40"/>
      <c r="H20" s="40"/>
      <c r="I20" s="126" t="s">
        <v>30</v>
      </c>
      <c r="J20" s="33" t="str">
        <f>IF('Rekapitulace stavby'!AN14="Vyplň údaj","",IF('Rekapitulace stavby'!AN14="","",'Rekapitulace stavby'!AN14))</f>
        <v/>
      </c>
      <c r="K20" s="43"/>
    </row>
    <row r="21" spans="2:11" s="1" customFormat="1" ht="6.95" customHeight="1">
      <c r="B21" s="39"/>
      <c r="C21" s="40"/>
      <c r="D21" s="40"/>
      <c r="E21" s="40"/>
      <c r="F21" s="40"/>
      <c r="G21" s="40"/>
      <c r="H21" s="40"/>
      <c r="I21" s="125"/>
      <c r="J21" s="40"/>
      <c r="K21" s="43"/>
    </row>
    <row r="22" spans="2:11" s="1" customFormat="1" ht="14.45" customHeight="1">
      <c r="B22" s="39"/>
      <c r="C22" s="40"/>
      <c r="D22" s="35" t="s">
        <v>33</v>
      </c>
      <c r="E22" s="40"/>
      <c r="F22" s="40"/>
      <c r="G22" s="40"/>
      <c r="H22" s="40"/>
      <c r="I22" s="126" t="s">
        <v>28</v>
      </c>
      <c r="J22" s="33" t="s">
        <v>21</v>
      </c>
      <c r="K22" s="43"/>
    </row>
    <row r="23" spans="2:11" s="1" customFormat="1" ht="18" customHeight="1">
      <c r="B23" s="39"/>
      <c r="C23" s="40"/>
      <c r="D23" s="40"/>
      <c r="E23" s="33" t="s">
        <v>34</v>
      </c>
      <c r="F23" s="40"/>
      <c r="G23" s="40"/>
      <c r="H23" s="40"/>
      <c r="I23" s="126" t="s">
        <v>30</v>
      </c>
      <c r="J23" s="33" t="s">
        <v>21</v>
      </c>
      <c r="K23" s="43"/>
    </row>
    <row r="24" spans="2:11" s="1" customFormat="1" ht="6.95" customHeight="1">
      <c r="B24" s="39"/>
      <c r="C24" s="40"/>
      <c r="D24" s="40"/>
      <c r="E24" s="40"/>
      <c r="F24" s="40"/>
      <c r="G24" s="40"/>
      <c r="H24" s="40"/>
      <c r="I24" s="125"/>
      <c r="J24" s="40"/>
      <c r="K24" s="43"/>
    </row>
    <row r="25" spans="2:11" s="1" customFormat="1" ht="14.45" customHeight="1">
      <c r="B25" s="39"/>
      <c r="C25" s="40"/>
      <c r="D25" s="35" t="s">
        <v>36</v>
      </c>
      <c r="E25" s="40"/>
      <c r="F25" s="40"/>
      <c r="G25" s="40"/>
      <c r="H25" s="40"/>
      <c r="I25" s="125"/>
      <c r="J25" s="40"/>
      <c r="K25" s="43"/>
    </row>
    <row r="26" spans="2:11" s="7" customFormat="1" ht="16.5" customHeight="1">
      <c r="B26" s="128"/>
      <c r="C26" s="129"/>
      <c r="D26" s="129"/>
      <c r="E26" s="340" t="s">
        <v>21</v>
      </c>
      <c r="F26" s="340"/>
      <c r="G26" s="340"/>
      <c r="H26" s="340"/>
      <c r="I26" s="130"/>
      <c r="J26" s="129"/>
      <c r="K26" s="131"/>
    </row>
    <row r="27" spans="2:11" s="1" customFormat="1" ht="6.95" customHeight="1">
      <c r="B27" s="39"/>
      <c r="C27" s="40"/>
      <c r="D27" s="40"/>
      <c r="E27" s="40"/>
      <c r="F27" s="40"/>
      <c r="G27" s="40"/>
      <c r="H27" s="40"/>
      <c r="I27" s="125"/>
      <c r="J27" s="40"/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32"/>
      <c r="J28" s="83"/>
      <c r="K28" s="133"/>
    </row>
    <row r="29" spans="2:11" s="1" customFormat="1" ht="25.35" customHeight="1">
      <c r="B29" s="39"/>
      <c r="C29" s="40"/>
      <c r="D29" s="134" t="s">
        <v>37</v>
      </c>
      <c r="E29" s="40"/>
      <c r="F29" s="40"/>
      <c r="G29" s="40"/>
      <c r="H29" s="40"/>
      <c r="I29" s="125"/>
      <c r="J29" s="135">
        <f>ROUND(J92,2)</f>
        <v>0</v>
      </c>
      <c r="K29" s="43"/>
    </row>
    <row r="30" spans="2:11" s="1" customFormat="1" ht="6.95" customHeight="1">
      <c r="B30" s="39"/>
      <c r="C30" s="40"/>
      <c r="D30" s="83"/>
      <c r="E30" s="83"/>
      <c r="F30" s="83"/>
      <c r="G30" s="83"/>
      <c r="H30" s="83"/>
      <c r="I30" s="132"/>
      <c r="J30" s="83"/>
      <c r="K30" s="133"/>
    </row>
    <row r="31" spans="2:11" s="1" customFormat="1" ht="14.45" customHeight="1">
      <c r="B31" s="39"/>
      <c r="C31" s="40"/>
      <c r="D31" s="40"/>
      <c r="E31" s="40"/>
      <c r="F31" s="44" t="s">
        <v>39</v>
      </c>
      <c r="G31" s="40"/>
      <c r="H31" s="40"/>
      <c r="I31" s="136" t="s">
        <v>38</v>
      </c>
      <c r="J31" s="44" t="s">
        <v>40</v>
      </c>
      <c r="K31" s="43"/>
    </row>
    <row r="32" spans="2:11" s="1" customFormat="1" ht="14.45" customHeight="1">
      <c r="B32" s="39"/>
      <c r="C32" s="40"/>
      <c r="D32" s="47" t="s">
        <v>41</v>
      </c>
      <c r="E32" s="47" t="s">
        <v>42</v>
      </c>
      <c r="F32" s="137">
        <f>ROUND(SUM(BE92:BE229), 2)</f>
        <v>0</v>
      </c>
      <c r="G32" s="40"/>
      <c r="H32" s="40"/>
      <c r="I32" s="138">
        <v>0.21</v>
      </c>
      <c r="J32" s="137">
        <f>ROUND(ROUND((SUM(BE92:BE229)), 2)*I32, 2)</f>
        <v>0</v>
      </c>
      <c r="K32" s="43"/>
    </row>
    <row r="33" spans="2:11" s="1" customFormat="1" ht="14.45" customHeight="1">
      <c r="B33" s="39"/>
      <c r="C33" s="40"/>
      <c r="D33" s="40"/>
      <c r="E33" s="47" t="s">
        <v>43</v>
      </c>
      <c r="F33" s="137">
        <f>ROUND(SUM(BF92:BF229), 2)</f>
        <v>0</v>
      </c>
      <c r="G33" s="40"/>
      <c r="H33" s="40"/>
      <c r="I33" s="138">
        <v>0.15</v>
      </c>
      <c r="J33" s="137">
        <f>ROUND(ROUND((SUM(BF92:BF229)), 2)*I33, 2)</f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44</v>
      </c>
      <c r="F34" s="137">
        <f>ROUND(SUM(BG92:BG229), 2)</f>
        <v>0</v>
      </c>
      <c r="G34" s="40"/>
      <c r="H34" s="40"/>
      <c r="I34" s="138">
        <v>0.21</v>
      </c>
      <c r="J34" s="137">
        <v>0</v>
      </c>
      <c r="K34" s="43"/>
    </row>
    <row r="35" spans="2:11" s="1" customFormat="1" ht="14.45" hidden="1" customHeight="1">
      <c r="B35" s="39"/>
      <c r="C35" s="40"/>
      <c r="D35" s="40"/>
      <c r="E35" s="47" t="s">
        <v>45</v>
      </c>
      <c r="F35" s="137">
        <f>ROUND(SUM(BH92:BH229), 2)</f>
        <v>0</v>
      </c>
      <c r="G35" s="40"/>
      <c r="H35" s="40"/>
      <c r="I35" s="138">
        <v>0.15</v>
      </c>
      <c r="J35" s="137">
        <v>0</v>
      </c>
      <c r="K35" s="43"/>
    </row>
    <row r="36" spans="2:11" s="1" customFormat="1" ht="14.45" hidden="1" customHeight="1">
      <c r="B36" s="39"/>
      <c r="C36" s="40"/>
      <c r="D36" s="40"/>
      <c r="E36" s="47" t="s">
        <v>46</v>
      </c>
      <c r="F36" s="137">
        <f>ROUND(SUM(BI92:BI229), 2)</f>
        <v>0</v>
      </c>
      <c r="G36" s="40"/>
      <c r="H36" s="40"/>
      <c r="I36" s="138">
        <v>0</v>
      </c>
      <c r="J36" s="137">
        <v>0</v>
      </c>
      <c r="K36" s="43"/>
    </row>
    <row r="37" spans="2:11" s="1" customFormat="1" ht="6.95" customHeight="1">
      <c r="B37" s="39"/>
      <c r="C37" s="40"/>
      <c r="D37" s="40"/>
      <c r="E37" s="40"/>
      <c r="F37" s="40"/>
      <c r="G37" s="40"/>
      <c r="H37" s="40"/>
      <c r="I37" s="125"/>
      <c r="J37" s="40"/>
      <c r="K37" s="43"/>
    </row>
    <row r="38" spans="2:11" s="1" customFormat="1" ht="25.35" customHeight="1">
      <c r="B38" s="39"/>
      <c r="C38" s="139"/>
      <c r="D38" s="140" t="s">
        <v>47</v>
      </c>
      <c r="E38" s="77"/>
      <c r="F38" s="77"/>
      <c r="G38" s="141" t="s">
        <v>48</v>
      </c>
      <c r="H38" s="142" t="s">
        <v>49</v>
      </c>
      <c r="I38" s="143"/>
      <c r="J38" s="144">
        <f>SUM(J29:J36)</f>
        <v>0</v>
      </c>
      <c r="K38" s="145"/>
    </row>
    <row r="39" spans="2:11" s="1" customFormat="1" ht="14.45" customHeight="1">
      <c r="B39" s="54"/>
      <c r="C39" s="55"/>
      <c r="D39" s="55"/>
      <c r="E39" s="55"/>
      <c r="F39" s="55"/>
      <c r="G39" s="55"/>
      <c r="H39" s="55"/>
      <c r="I39" s="146"/>
      <c r="J39" s="55"/>
      <c r="K39" s="56"/>
    </row>
    <row r="43" spans="2:11" s="1" customFormat="1" ht="6.95" customHeight="1">
      <c r="B43" s="147"/>
      <c r="C43" s="148"/>
      <c r="D43" s="148"/>
      <c r="E43" s="148"/>
      <c r="F43" s="148"/>
      <c r="G43" s="148"/>
      <c r="H43" s="148"/>
      <c r="I43" s="149"/>
      <c r="J43" s="148"/>
      <c r="K43" s="150"/>
    </row>
    <row r="44" spans="2:11" s="1" customFormat="1" ht="36.950000000000003" customHeight="1">
      <c r="B44" s="39"/>
      <c r="C44" s="28" t="s">
        <v>120</v>
      </c>
      <c r="D44" s="40"/>
      <c r="E44" s="40"/>
      <c r="F44" s="40"/>
      <c r="G44" s="40"/>
      <c r="H44" s="40"/>
      <c r="I44" s="125"/>
      <c r="J44" s="40"/>
      <c r="K44" s="43"/>
    </row>
    <row r="45" spans="2:11" s="1" customFormat="1" ht="6.95" customHeight="1">
      <c r="B45" s="39"/>
      <c r="C45" s="40"/>
      <c r="D45" s="40"/>
      <c r="E45" s="40"/>
      <c r="F45" s="40"/>
      <c r="G45" s="40"/>
      <c r="H45" s="40"/>
      <c r="I45" s="125"/>
      <c r="J45" s="40"/>
      <c r="K45" s="43"/>
    </row>
    <row r="46" spans="2:11" s="1" customFormat="1" ht="14.45" customHeight="1">
      <c r="B46" s="39"/>
      <c r="C46" s="35" t="s">
        <v>18</v>
      </c>
      <c r="D46" s="40"/>
      <c r="E46" s="40"/>
      <c r="F46" s="40"/>
      <c r="G46" s="40"/>
      <c r="H46" s="40"/>
      <c r="I46" s="125"/>
      <c r="J46" s="40"/>
      <c r="K46" s="43"/>
    </row>
    <row r="47" spans="2:11" s="1" customFormat="1" ht="16.5" customHeight="1">
      <c r="B47" s="39"/>
      <c r="C47" s="40"/>
      <c r="D47" s="40"/>
      <c r="E47" s="365" t="str">
        <f>E7</f>
        <v>VYŽLOVKA – CHODNÍK V ULICI PRAŽSKÁ A JEVANSKÁ</v>
      </c>
      <c r="F47" s="366"/>
      <c r="G47" s="366"/>
      <c r="H47" s="366"/>
      <c r="I47" s="125"/>
      <c r="J47" s="40"/>
      <c r="K47" s="43"/>
    </row>
    <row r="48" spans="2:11">
      <c r="B48" s="26"/>
      <c r="C48" s="35" t="s">
        <v>114</v>
      </c>
      <c r="D48" s="27"/>
      <c r="E48" s="27"/>
      <c r="F48" s="27"/>
      <c r="G48" s="27"/>
      <c r="H48" s="27"/>
      <c r="I48" s="124"/>
      <c r="J48" s="27"/>
      <c r="K48" s="29"/>
    </row>
    <row r="49" spans="2:47" s="1" customFormat="1" ht="16.5" customHeight="1">
      <c r="B49" s="39"/>
      <c r="C49" s="40"/>
      <c r="D49" s="40"/>
      <c r="E49" s="365" t="s">
        <v>115</v>
      </c>
      <c r="F49" s="367"/>
      <c r="G49" s="367"/>
      <c r="H49" s="367"/>
      <c r="I49" s="125"/>
      <c r="J49" s="40"/>
      <c r="K49" s="43"/>
    </row>
    <row r="50" spans="2:47" s="1" customFormat="1" ht="14.45" customHeight="1">
      <c r="B50" s="39"/>
      <c r="C50" s="35" t="s">
        <v>116</v>
      </c>
      <c r="D50" s="40"/>
      <c r="E50" s="40"/>
      <c r="F50" s="40"/>
      <c r="G50" s="40"/>
      <c r="H50" s="40"/>
      <c r="I50" s="125"/>
      <c r="J50" s="40"/>
      <c r="K50" s="43"/>
    </row>
    <row r="51" spans="2:47" s="1" customFormat="1" ht="17.25" customHeight="1">
      <c r="B51" s="39"/>
      <c r="C51" s="40"/>
      <c r="D51" s="40"/>
      <c r="E51" s="368" t="str">
        <f>E11</f>
        <v>SO 100.1 - Chodník podél ulice Pražská</v>
      </c>
      <c r="F51" s="367"/>
      <c r="G51" s="367"/>
      <c r="H51" s="367"/>
      <c r="I51" s="125"/>
      <c r="J51" s="40"/>
      <c r="K51" s="43"/>
    </row>
    <row r="52" spans="2:47" s="1" customFormat="1" ht="6.95" customHeight="1">
      <c r="B52" s="39"/>
      <c r="C52" s="40"/>
      <c r="D52" s="40"/>
      <c r="E52" s="40"/>
      <c r="F52" s="40"/>
      <c r="G52" s="40"/>
      <c r="H52" s="40"/>
      <c r="I52" s="125"/>
      <c r="J52" s="40"/>
      <c r="K52" s="43"/>
    </row>
    <row r="53" spans="2:47" s="1" customFormat="1" ht="18" customHeight="1">
      <c r="B53" s="39"/>
      <c r="C53" s="35" t="s">
        <v>23</v>
      </c>
      <c r="D53" s="40"/>
      <c r="E53" s="40"/>
      <c r="F53" s="33" t="str">
        <f>F14</f>
        <v>Vyžlovka</v>
      </c>
      <c r="G53" s="40"/>
      <c r="H53" s="40"/>
      <c r="I53" s="126" t="s">
        <v>25</v>
      </c>
      <c r="J53" s="127" t="str">
        <f>IF(J14="","",J14)</f>
        <v>26. 9. 2018</v>
      </c>
      <c r="K53" s="43"/>
    </row>
    <row r="54" spans="2:47" s="1" customFormat="1" ht="6.95" customHeight="1">
      <c r="B54" s="39"/>
      <c r="C54" s="40"/>
      <c r="D54" s="40"/>
      <c r="E54" s="40"/>
      <c r="F54" s="40"/>
      <c r="G54" s="40"/>
      <c r="H54" s="40"/>
      <c r="I54" s="125"/>
      <c r="J54" s="40"/>
      <c r="K54" s="43"/>
    </row>
    <row r="55" spans="2:47" s="1" customFormat="1">
      <c r="B55" s="39"/>
      <c r="C55" s="35" t="s">
        <v>27</v>
      </c>
      <c r="D55" s="40"/>
      <c r="E55" s="40"/>
      <c r="F55" s="33" t="str">
        <f>E17</f>
        <v>OÚ Vyžlovka</v>
      </c>
      <c r="G55" s="40"/>
      <c r="H55" s="40"/>
      <c r="I55" s="126" t="s">
        <v>33</v>
      </c>
      <c r="J55" s="340" t="str">
        <f>E23</f>
        <v>VIN Consult, s. r. o.</v>
      </c>
      <c r="K55" s="43"/>
    </row>
    <row r="56" spans="2:47" s="1" customFormat="1" ht="14.45" customHeight="1">
      <c r="B56" s="39"/>
      <c r="C56" s="35" t="s">
        <v>31</v>
      </c>
      <c r="D56" s="40"/>
      <c r="E56" s="40"/>
      <c r="F56" s="33" t="str">
        <f>IF(E20="","",E20)</f>
        <v/>
      </c>
      <c r="G56" s="40"/>
      <c r="H56" s="40"/>
      <c r="I56" s="125"/>
      <c r="J56" s="369"/>
      <c r="K56" s="43"/>
    </row>
    <row r="57" spans="2:47" s="1" customFormat="1" ht="10.35" customHeight="1">
      <c r="B57" s="39"/>
      <c r="C57" s="40"/>
      <c r="D57" s="40"/>
      <c r="E57" s="40"/>
      <c r="F57" s="40"/>
      <c r="G57" s="40"/>
      <c r="H57" s="40"/>
      <c r="I57" s="125"/>
      <c r="J57" s="40"/>
      <c r="K57" s="43"/>
    </row>
    <row r="58" spans="2:47" s="1" customFormat="1" ht="29.25" customHeight="1">
      <c r="B58" s="39"/>
      <c r="C58" s="151" t="s">
        <v>121</v>
      </c>
      <c r="D58" s="139"/>
      <c r="E58" s="139"/>
      <c r="F58" s="139"/>
      <c r="G58" s="139"/>
      <c r="H58" s="139"/>
      <c r="I58" s="152"/>
      <c r="J58" s="153" t="s">
        <v>122</v>
      </c>
      <c r="K58" s="154"/>
    </row>
    <row r="59" spans="2:47" s="1" customFormat="1" ht="10.35" customHeight="1">
      <c r="B59" s="39"/>
      <c r="C59" s="40"/>
      <c r="D59" s="40"/>
      <c r="E59" s="40"/>
      <c r="F59" s="40"/>
      <c r="G59" s="40"/>
      <c r="H59" s="40"/>
      <c r="I59" s="125"/>
      <c r="J59" s="40"/>
      <c r="K59" s="43"/>
    </row>
    <row r="60" spans="2:47" s="1" customFormat="1" ht="29.25" customHeight="1">
      <c r="B60" s="39"/>
      <c r="C60" s="155" t="s">
        <v>123</v>
      </c>
      <c r="D60" s="40"/>
      <c r="E60" s="40"/>
      <c r="F60" s="40"/>
      <c r="G60" s="40"/>
      <c r="H60" s="40"/>
      <c r="I60" s="125"/>
      <c r="J60" s="135">
        <f>J92</f>
        <v>0</v>
      </c>
      <c r="K60" s="43"/>
      <c r="AU60" s="22" t="s">
        <v>124</v>
      </c>
    </row>
    <row r="61" spans="2:47" s="8" customFormat="1" ht="24.95" customHeight="1">
      <c r="B61" s="156"/>
      <c r="C61" s="157"/>
      <c r="D61" s="158" t="s">
        <v>125</v>
      </c>
      <c r="E61" s="159"/>
      <c r="F61" s="159"/>
      <c r="G61" s="159"/>
      <c r="H61" s="159"/>
      <c r="I61" s="160"/>
      <c r="J61" s="161">
        <f>J93</f>
        <v>0</v>
      </c>
      <c r="K61" s="162"/>
    </row>
    <row r="62" spans="2:47" s="9" customFormat="1" ht="19.899999999999999" customHeight="1">
      <c r="B62" s="163"/>
      <c r="C62" s="164"/>
      <c r="D62" s="165" t="s">
        <v>126</v>
      </c>
      <c r="E62" s="166"/>
      <c r="F62" s="166"/>
      <c r="G62" s="166"/>
      <c r="H62" s="166"/>
      <c r="I62" s="167"/>
      <c r="J62" s="168">
        <f>J94</f>
        <v>0</v>
      </c>
      <c r="K62" s="169"/>
    </row>
    <row r="63" spans="2:47" s="9" customFormat="1" ht="19.899999999999999" customHeight="1">
      <c r="B63" s="163"/>
      <c r="C63" s="164"/>
      <c r="D63" s="165" t="s">
        <v>317</v>
      </c>
      <c r="E63" s="166"/>
      <c r="F63" s="166"/>
      <c r="G63" s="166"/>
      <c r="H63" s="166"/>
      <c r="I63" s="167"/>
      <c r="J63" s="168">
        <f>J117</f>
        <v>0</v>
      </c>
      <c r="K63" s="169"/>
    </row>
    <row r="64" spans="2:47" s="9" customFormat="1" ht="19.899999999999999" customHeight="1">
      <c r="B64" s="163"/>
      <c r="C64" s="164"/>
      <c r="D64" s="165" t="s">
        <v>318</v>
      </c>
      <c r="E64" s="166"/>
      <c r="F64" s="166"/>
      <c r="G64" s="166"/>
      <c r="H64" s="166"/>
      <c r="I64" s="167"/>
      <c r="J64" s="168">
        <f>J129</f>
        <v>0</v>
      </c>
      <c r="K64" s="169"/>
    </row>
    <row r="65" spans="2:12" s="9" customFormat="1" ht="19.899999999999999" customHeight="1">
      <c r="B65" s="163"/>
      <c r="C65" s="164"/>
      <c r="D65" s="165" t="s">
        <v>319</v>
      </c>
      <c r="E65" s="166"/>
      <c r="F65" s="166"/>
      <c r="G65" s="166"/>
      <c r="H65" s="166"/>
      <c r="I65" s="167"/>
      <c r="J65" s="168">
        <f>J141</f>
        <v>0</v>
      </c>
      <c r="K65" s="169"/>
    </row>
    <row r="66" spans="2:12" s="9" customFormat="1" ht="19.899999999999999" customHeight="1">
      <c r="B66" s="163"/>
      <c r="C66" s="164"/>
      <c r="D66" s="165" t="s">
        <v>320</v>
      </c>
      <c r="E66" s="166"/>
      <c r="F66" s="166"/>
      <c r="G66" s="166"/>
      <c r="H66" s="166"/>
      <c r="I66" s="167"/>
      <c r="J66" s="168">
        <f>J176</f>
        <v>0</v>
      </c>
      <c r="K66" s="169"/>
    </row>
    <row r="67" spans="2:12" s="9" customFormat="1" ht="19.899999999999999" customHeight="1">
      <c r="B67" s="163"/>
      <c r="C67" s="164"/>
      <c r="D67" s="165" t="s">
        <v>127</v>
      </c>
      <c r="E67" s="166"/>
      <c r="F67" s="166"/>
      <c r="G67" s="166"/>
      <c r="H67" s="166"/>
      <c r="I67" s="167"/>
      <c r="J67" s="168">
        <f>J183</f>
        <v>0</v>
      </c>
      <c r="K67" s="169"/>
    </row>
    <row r="68" spans="2:12" s="9" customFormat="1" ht="19.899999999999999" customHeight="1">
      <c r="B68" s="163"/>
      <c r="C68" s="164"/>
      <c r="D68" s="165" t="s">
        <v>321</v>
      </c>
      <c r="E68" s="166"/>
      <c r="F68" s="166"/>
      <c r="G68" s="166"/>
      <c r="H68" s="166"/>
      <c r="I68" s="167"/>
      <c r="J68" s="168">
        <f>J218</f>
        <v>0</v>
      </c>
      <c r="K68" s="169"/>
    </row>
    <row r="69" spans="2:12" s="8" customFormat="1" ht="24.95" customHeight="1">
      <c r="B69" s="156"/>
      <c r="C69" s="157"/>
      <c r="D69" s="158" t="s">
        <v>322</v>
      </c>
      <c r="E69" s="159"/>
      <c r="F69" s="159"/>
      <c r="G69" s="159"/>
      <c r="H69" s="159"/>
      <c r="I69" s="160"/>
      <c r="J69" s="161">
        <f>J223</f>
        <v>0</v>
      </c>
      <c r="K69" s="162"/>
    </row>
    <row r="70" spans="2:12" s="9" customFormat="1" ht="19.899999999999999" customHeight="1">
      <c r="B70" s="163"/>
      <c r="C70" s="164"/>
      <c r="D70" s="165" t="s">
        <v>323</v>
      </c>
      <c r="E70" s="166"/>
      <c r="F70" s="166"/>
      <c r="G70" s="166"/>
      <c r="H70" s="166"/>
      <c r="I70" s="167"/>
      <c r="J70" s="168">
        <f>J224</f>
        <v>0</v>
      </c>
      <c r="K70" s="169"/>
    </row>
    <row r="71" spans="2:12" s="1" customFormat="1" ht="21.75" customHeight="1">
      <c r="B71" s="39"/>
      <c r="C71" s="40"/>
      <c r="D71" s="40"/>
      <c r="E71" s="40"/>
      <c r="F71" s="40"/>
      <c r="G71" s="40"/>
      <c r="H71" s="40"/>
      <c r="I71" s="125"/>
      <c r="J71" s="40"/>
      <c r="K71" s="43"/>
    </row>
    <row r="72" spans="2:12" s="1" customFormat="1" ht="6.95" customHeight="1">
      <c r="B72" s="54"/>
      <c r="C72" s="55"/>
      <c r="D72" s="55"/>
      <c r="E72" s="55"/>
      <c r="F72" s="55"/>
      <c r="G72" s="55"/>
      <c r="H72" s="55"/>
      <c r="I72" s="146"/>
      <c r="J72" s="55"/>
      <c r="K72" s="56"/>
    </row>
    <row r="76" spans="2:12" s="1" customFormat="1" ht="6.95" customHeight="1">
      <c r="B76" s="57"/>
      <c r="C76" s="58"/>
      <c r="D76" s="58"/>
      <c r="E76" s="58"/>
      <c r="F76" s="58"/>
      <c r="G76" s="58"/>
      <c r="H76" s="58"/>
      <c r="I76" s="149"/>
      <c r="J76" s="58"/>
      <c r="K76" s="58"/>
      <c r="L76" s="59"/>
    </row>
    <row r="77" spans="2:12" s="1" customFormat="1" ht="36.950000000000003" customHeight="1">
      <c r="B77" s="39"/>
      <c r="C77" s="60" t="s">
        <v>129</v>
      </c>
      <c r="D77" s="61"/>
      <c r="E77" s="61"/>
      <c r="F77" s="61"/>
      <c r="G77" s="61"/>
      <c r="H77" s="61"/>
      <c r="I77" s="170"/>
      <c r="J77" s="61"/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70"/>
      <c r="J78" s="61"/>
      <c r="K78" s="61"/>
      <c r="L78" s="59"/>
    </row>
    <row r="79" spans="2:12" s="1" customFormat="1" ht="14.45" customHeight="1">
      <c r="B79" s="39"/>
      <c r="C79" s="63" t="s">
        <v>18</v>
      </c>
      <c r="D79" s="61"/>
      <c r="E79" s="61"/>
      <c r="F79" s="61"/>
      <c r="G79" s="61"/>
      <c r="H79" s="61"/>
      <c r="I79" s="170"/>
      <c r="J79" s="61"/>
      <c r="K79" s="61"/>
      <c r="L79" s="59"/>
    </row>
    <row r="80" spans="2:12" s="1" customFormat="1" ht="16.5" customHeight="1">
      <c r="B80" s="39"/>
      <c r="C80" s="61"/>
      <c r="D80" s="61"/>
      <c r="E80" s="370" t="str">
        <f>E7</f>
        <v>VYŽLOVKA – CHODNÍK V ULICI PRAŽSKÁ A JEVANSKÁ</v>
      </c>
      <c r="F80" s="371"/>
      <c r="G80" s="371"/>
      <c r="H80" s="371"/>
      <c r="I80" s="170"/>
      <c r="J80" s="61"/>
      <c r="K80" s="61"/>
      <c r="L80" s="59"/>
    </row>
    <row r="81" spans="2:65">
      <c r="B81" s="26"/>
      <c r="C81" s="63" t="s">
        <v>114</v>
      </c>
      <c r="D81" s="171"/>
      <c r="E81" s="171"/>
      <c r="F81" s="171"/>
      <c r="G81" s="171"/>
      <c r="H81" s="171"/>
      <c r="J81" s="171"/>
      <c r="K81" s="171"/>
      <c r="L81" s="172"/>
    </row>
    <row r="82" spans="2:65" s="1" customFormat="1" ht="16.5" customHeight="1">
      <c r="B82" s="39"/>
      <c r="C82" s="61"/>
      <c r="D82" s="61"/>
      <c r="E82" s="370" t="s">
        <v>115</v>
      </c>
      <c r="F82" s="373"/>
      <c r="G82" s="373"/>
      <c r="H82" s="373"/>
      <c r="I82" s="170"/>
      <c r="J82" s="61"/>
      <c r="K82" s="61"/>
      <c r="L82" s="59"/>
    </row>
    <row r="83" spans="2:65" s="1" customFormat="1" ht="14.45" customHeight="1">
      <c r="B83" s="39"/>
      <c r="C83" s="63" t="s">
        <v>116</v>
      </c>
      <c r="D83" s="61"/>
      <c r="E83" s="61"/>
      <c r="F83" s="61"/>
      <c r="G83" s="61"/>
      <c r="H83" s="61"/>
      <c r="I83" s="170"/>
      <c r="J83" s="61"/>
      <c r="K83" s="61"/>
      <c r="L83" s="59"/>
    </row>
    <row r="84" spans="2:65" s="1" customFormat="1" ht="17.25" customHeight="1">
      <c r="B84" s="39"/>
      <c r="C84" s="61"/>
      <c r="D84" s="61"/>
      <c r="E84" s="357" t="str">
        <f>E11</f>
        <v>SO 100.1 - Chodník podél ulice Pražská</v>
      </c>
      <c r="F84" s="373"/>
      <c r="G84" s="373"/>
      <c r="H84" s="373"/>
      <c r="I84" s="170"/>
      <c r="J84" s="61"/>
      <c r="K84" s="61"/>
      <c r="L84" s="59"/>
    </row>
    <row r="85" spans="2:65" s="1" customFormat="1" ht="6.95" customHeight="1">
      <c r="B85" s="39"/>
      <c r="C85" s="61"/>
      <c r="D85" s="61"/>
      <c r="E85" s="61"/>
      <c r="F85" s="61"/>
      <c r="G85" s="61"/>
      <c r="H85" s="61"/>
      <c r="I85" s="170"/>
      <c r="J85" s="61"/>
      <c r="K85" s="61"/>
      <c r="L85" s="59"/>
    </row>
    <row r="86" spans="2:65" s="1" customFormat="1" ht="18" customHeight="1">
      <c r="B86" s="39"/>
      <c r="C86" s="63" t="s">
        <v>23</v>
      </c>
      <c r="D86" s="61"/>
      <c r="E86" s="61"/>
      <c r="F86" s="173" t="str">
        <f>F14</f>
        <v>Vyžlovka</v>
      </c>
      <c r="G86" s="61"/>
      <c r="H86" s="61"/>
      <c r="I86" s="174" t="s">
        <v>25</v>
      </c>
      <c r="J86" s="71" t="str">
        <f>IF(J14="","",J14)</f>
        <v>26. 9. 2018</v>
      </c>
      <c r="K86" s="61"/>
      <c r="L86" s="59"/>
    </row>
    <row r="87" spans="2:65" s="1" customFormat="1" ht="6.95" customHeight="1">
      <c r="B87" s="39"/>
      <c r="C87" s="61"/>
      <c r="D87" s="61"/>
      <c r="E87" s="61"/>
      <c r="F87" s="61"/>
      <c r="G87" s="61"/>
      <c r="H87" s="61"/>
      <c r="I87" s="170"/>
      <c r="J87" s="61"/>
      <c r="K87" s="61"/>
      <c r="L87" s="59"/>
    </row>
    <row r="88" spans="2:65" s="1" customFormat="1">
      <c r="B88" s="39"/>
      <c r="C88" s="63" t="s">
        <v>27</v>
      </c>
      <c r="D88" s="61"/>
      <c r="E88" s="61"/>
      <c r="F88" s="173" t="str">
        <f>E17</f>
        <v>OÚ Vyžlovka</v>
      </c>
      <c r="G88" s="61"/>
      <c r="H88" s="61"/>
      <c r="I88" s="174" t="s">
        <v>33</v>
      </c>
      <c r="J88" s="173" t="str">
        <f>E23</f>
        <v>VIN Consult, s. r. o.</v>
      </c>
      <c r="K88" s="61"/>
      <c r="L88" s="59"/>
    </row>
    <row r="89" spans="2:65" s="1" customFormat="1" ht="14.45" customHeight="1">
      <c r="B89" s="39"/>
      <c r="C89" s="63" t="s">
        <v>31</v>
      </c>
      <c r="D89" s="61"/>
      <c r="E89" s="61"/>
      <c r="F89" s="173" t="str">
        <f>IF(E20="","",E20)</f>
        <v/>
      </c>
      <c r="G89" s="61"/>
      <c r="H89" s="61"/>
      <c r="I89" s="170"/>
      <c r="J89" s="61"/>
      <c r="K89" s="61"/>
      <c r="L89" s="59"/>
    </row>
    <row r="90" spans="2:65" s="1" customFormat="1" ht="10.35" customHeight="1">
      <c r="B90" s="39"/>
      <c r="C90" s="61"/>
      <c r="D90" s="61"/>
      <c r="E90" s="61"/>
      <c r="F90" s="61"/>
      <c r="G90" s="61"/>
      <c r="H90" s="61"/>
      <c r="I90" s="170"/>
      <c r="J90" s="61"/>
      <c r="K90" s="61"/>
      <c r="L90" s="59"/>
    </row>
    <row r="91" spans="2:65" s="10" customFormat="1" ht="29.25" customHeight="1">
      <c r="B91" s="175"/>
      <c r="C91" s="176" t="s">
        <v>130</v>
      </c>
      <c r="D91" s="177" t="s">
        <v>56</v>
      </c>
      <c r="E91" s="177" t="s">
        <v>52</v>
      </c>
      <c r="F91" s="177" t="s">
        <v>131</v>
      </c>
      <c r="G91" s="177" t="s">
        <v>132</v>
      </c>
      <c r="H91" s="177" t="s">
        <v>133</v>
      </c>
      <c r="I91" s="178" t="s">
        <v>134</v>
      </c>
      <c r="J91" s="177" t="s">
        <v>122</v>
      </c>
      <c r="K91" s="179" t="s">
        <v>135</v>
      </c>
      <c r="L91" s="180"/>
      <c r="M91" s="79" t="s">
        <v>136</v>
      </c>
      <c r="N91" s="80" t="s">
        <v>41</v>
      </c>
      <c r="O91" s="80" t="s">
        <v>137</v>
      </c>
      <c r="P91" s="80" t="s">
        <v>138</v>
      </c>
      <c r="Q91" s="80" t="s">
        <v>139</v>
      </c>
      <c r="R91" s="80" t="s">
        <v>140</v>
      </c>
      <c r="S91" s="80" t="s">
        <v>141</v>
      </c>
      <c r="T91" s="81" t="s">
        <v>142</v>
      </c>
    </row>
    <row r="92" spans="2:65" s="1" customFormat="1" ht="29.25" customHeight="1">
      <c r="B92" s="39"/>
      <c r="C92" s="85" t="s">
        <v>123</v>
      </c>
      <c r="D92" s="61"/>
      <c r="E92" s="61"/>
      <c r="F92" s="61"/>
      <c r="G92" s="61"/>
      <c r="H92" s="61"/>
      <c r="I92" s="170"/>
      <c r="J92" s="181">
        <f>BK92</f>
        <v>0</v>
      </c>
      <c r="K92" s="61"/>
      <c r="L92" s="59"/>
      <c r="M92" s="82"/>
      <c r="N92" s="83"/>
      <c r="O92" s="83"/>
      <c r="P92" s="182">
        <f>P93+P223</f>
        <v>0</v>
      </c>
      <c r="Q92" s="83"/>
      <c r="R92" s="182">
        <f>R93+R223</f>
        <v>390.10271090999998</v>
      </c>
      <c r="S92" s="83"/>
      <c r="T92" s="183">
        <f>T93+T223</f>
        <v>0</v>
      </c>
      <c r="AT92" s="22" t="s">
        <v>70</v>
      </c>
      <c r="AU92" s="22" t="s">
        <v>124</v>
      </c>
      <c r="BK92" s="184">
        <f>BK93+BK223</f>
        <v>0</v>
      </c>
    </row>
    <row r="93" spans="2:65" s="11" customFormat="1" ht="37.35" customHeight="1">
      <c r="B93" s="185"/>
      <c r="C93" s="186"/>
      <c r="D93" s="187" t="s">
        <v>70</v>
      </c>
      <c r="E93" s="188" t="s">
        <v>143</v>
      </c>
      <c r="F93" s="188" t="s">
        <v>144</v>
      </c>
      <c r="G93" s="186"/>
      <c r="H93" s="186"/>
      <c r="I93" s="189"/>
      <c r="J93" s="190">
        <f>BK93</f>
        <v>0</v>
      </c>
      <c r="K93" s="186"/>
      <c r="L93" s="191"/>
      <c r="M93" s="192"/>
      <c r="N93" s="193"/>
      <c r="O93" s="193"/>
      <c r="P93" s="194">
        <f>P94+P117+P129+P141+P176+P183+P218</f>
        <v>0</v>
      </c>
      <c r="Q93" s="193"/>
      <c r="R93" s="194">
        <f>R94+R117+R129+R141+R176+R183+R218</f>
        <v>389.96098490999998</v>
      </c>
      <c r="S93" s="193"/>
      <c r="T93" s="195">
        <f>T94+T117+T129+T141+T176+T183+T218</f>
        <v>0</v>
      </c>
      <c r="AR93" s="196" t="s">
        <v>78</v>
      </c>
      <c r="AT93" s="197" t="s">
        <v>70</v>
      </c>
      <c r="AU93" s="197" t="s">
        <v>71</v>
      </c>
      <c r="AY93" s="196" t="s">
        <v>145</v>
      </c>
      <c r="BK93" s="198">
        <f>BK94+BK117+BK129+BK141+BK176+BK183+BK218</f>
        <v>0</v>
      </c>
    </row>
    <row r="94" spans="2:65" s="11" customFormat="1" ht="19.899999999999999" customHeight="1">
      <c r="B94" s="185"/>
      <c r="C94" s="186"/>
      <c r="D94" s="187" t="s">
        <v>70</v>
      </c>
      <c r="E94" s="199" t="s">
        <v>78</v>
      </c>
      <c r="F94" s="199" t="s">
        <v>146</v>
      </c>
      <c r="G94" s="186"/>
      <c r="H94" s="186"/>
      <c r="I94" s="189"/>
      <c r="J94" s="200">
        <f>BK94</f>
        <v>0</v>
      </c>
      <c r="K94" s="186"/>
      <c r="L94" s="191"/>
      <c r="M94" s="192"/>
      <c r="N94" s="193"/>
      <c r="O94" s="193"/>
      <c r="P94" s="194">
        <f>SUM(P95:P116)</f>
        <v>0</v>
      </c>
      <c r="Q94" s="193"/>
      <c r="R94" s="194">
        <f>SUM(R95:R116)</f>
        <v>0</v>
      </c>
      <c r="S94" s="193"/>
      <c r="T94" s="195">
        <f>SUM(T95:T116)</f>
        <v>0</v>
      </c>
      <c r="AR94" s="196" t="s">
        <v>78</v>
      </c>
      <c r="AT94" s="197" t="s">
        <v>70</v>
      </c>
      <c r="AU94" s="197" t="s">
        <v>78</v>
      </c>
      <c r="AY94" s="196" t="s">
        <v>145</v>
      </c>
      <c r="BK94" s="198">
        <f>SUM(BK95:BK116)</f>
        <v>0</v>
      </c>
    </row>
    <row r="95" spans="2:65" s="1" customFormat="1" ht="16.5" customHeight="1">
      <c r="B95" s="39"/>
      <c r="C95" s="201" t="s">
        <v>78</v>
      </c>
      <c r="D95" s="201" t="s">
        <v>147</v>
      </c>
      <c r="E95" s="202" t="s">
        <v>324</v>
      </c>
      <c r="F95" s="203" t="s">
        <v>325</v>
      </c>
      <c r="G95" s="204" t="s">
        <v>208</v>
      </c>
      <c r="H95" s="205">
        <v>181.5</v>
      </c>
      <c r="I95" s="206"/>
      <c r="J95" s="207">
        <f>ROUND(I95*H95,2)</f>
        <v>0</v>
      </c>
      <c r="K95" s="203" t="s">
        <v>151</v>
      </c>
      <c r="L95" s="59"/>
      <c r="M95" s="208" t="s">
        <v>21</v>
      </c>
      <c r="N95" s="209" t="s">
        <v>42</v>
      </c>
      <c r="O95" s="40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2" t="s">
        <v>152</v>
      </c>
      <c r="AT95" s="22" t="s">
        <v>147</v>
      </c>
      <c r="AU95" s="22" t="s">
        <v>80</v>
      </c>
      <c r="AY95" s="22" t="s">
        <v>145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2" t="s">
        <v>78</v>
      </c>
      <c r="BK95" s="212">
        <f>ROUND(I95*H95,2)</f>
        <v>0</v>
      </c>
      <c r="BL95" s="22" t="s">
        <v>152</v>
      </c>
      <c r="BM95" s="22" t="s">
        <v>326</v>
      </c>
    </row>
    <row r="96" spans="2:65" s="1" customFormat="1" ht="40.5">
      <c r="B96" s="39"/>
      <c r="C96" s="61"/>
      <c r="D96" s="213" t="s">
        <v>154</v>
      </c>
      <c r="E96" s="61"/>
      <c r="F96" s="214" t="s">
        <v>327</v>
      </c>
      <c r="G96" s="61"/>
      <c r="H96" s="61"/>
      <c r="I96" s="170"/>
      <c r="J96" s="61"/>
      <c r="K96" s="61"/>
      <c r="L96" s="59"/>
      <c r="M96" s="215"/>
      <c r="N96" s="40"/>
      <c r="O96" s="40"/>
      <c r="P96" s="40"/>
      <c r="Q96" s="40"/>
      <c r="R96" s="40"/>
      <c r="S96" s="40"/>
      <c r="T96" s="76"/>
      <c r="AT96" s="22" t="s">
        <v>154</v>
      </c>
      <c r="AU96" s="22" t="s">
        <v>80</v>
      </c>
    </row>
    <row r="97" spans="2:65" s="12" customFormat="1" ht="13.5">
      <c r="B97" s="216"/>
      <c r="C97" s="217"/>
      <c r="D97" s="213" t="s">
        <v>156</v>
      </c>
      <c r="E97" s="218" t="s">
        <v>21</v>
      </c>
      <c r="F97" s="219" t="s">
        <v>328</v>
      </c>
      <c r="G97" s="217"/>
      <c r="H97" s="220">
        <v>181.5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156</v>
      </c>
      <c r="AU97" s="226" t="s">
        <v>80</v>
      </c>
      <c r="AV97" s="12" t="s">
        <v>80</v>
      </c>
      <c r="AW97" s="12" t="s">
        <v>35</v>
      </c>
      <c r="AX97" s="12" t="s">
        <v>71</v>
      </c>
      <c r="AY97" s="226" t="s">
        <v>145</v>
      </c>
    </row>
    <row r="98" spans="2:65" s="1" customFormat="1" ht="16.5" customHeight="1">
      <c r="B98" s="39"/>
      <c r="C98" s="233" t="s">
        <v>80</v>
      </c>
      <c r="D98" s="233" t="s">
        <v>329</v>
      </c>
      <c r="E98" s="234" t="s">
        <v>330</v>
      </c>
      <c r="F98" s="235" t="s">
        <v>331</v>
      </c>
      <c r="G98" s="236" t="s">
        <v>234</v>
      </c>
      <c r="H98" s="237">
        <v>326.7</v>
      </c>
      <c r="I98" s="238"/>
      <c r="J98" s="239">
        <f>ROUND(I98*H98,2)</f>
        <v>0</v>
      </c>
      <c r="K98" s="235" t="s">
        <v>151</v>
      </c>
      <c r="L98" s="240"/>
      <c r="M98" s="241" t="s">
        <v>21</v>
      </c>
      <c r="N98" s="242" t="s">
        <v>42</v>
      </c>
      <c r="O98" s="40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22" t="s">
        <v>192</v>
      </c>
      <c r="AT98" s="22" t="s">
        <v>329</v>
      </c>
      <c r="AU98" s="22" t="s">
        <v>80</v>
      </c>
      <c r="AY98" s="22" t="s">
        <v>145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2" t="s">
        <v>78</v>
      </c>
      <c r="BK98" s="212">
        <f>ROUND(I98*H98,2)</f>
        <v>0</v>
      </c>
      <c r="BL98" s="22" t="s">
        <v>152</v>
      </c>
      <c r="BM98" s="22" t="s">
        <v>332</v>
      </c>
    </row>
    <row r="99" spans="2:65" s="1" customFormat="1" ht="13.5">
      <c r="B99" s="39"/>
      <c r="C99" s="61"/>
      <c r="D99" s="213" t="s">
        <v>154</v>
      </c>
      <c r="E99" s="61"/>
      <c r="F99" s="214" t="s">
        <v>331</v>
      </c>
      <c r="G99" s="61"/>
      <c r="H99" s="61"/>
      <c r="I99" s="170"/>
      <c r="J99" s="61"/>
      <c r="K99" s="61"/>
      <c r="L99" s="59"/>
      <c r="M99" s="215"/>
      <c r="N99" s="40"/>
      <c r="O99" s="40"/>
      <c r="P99" s="40"/>
      <c r="Q99" s="40"/>
      <c r="R99" s="40"/>
      <c r="S99" s="40"/>
      <c r="T99" s="76"/>
      <c r="AT99" s="22" t="s">
        <v>154</v>
      </c>
      <c r="AU99" s="22" t="s">
        <v>80</v>
      </c>
    </row>
    <row r="100" spans="2:65" s="1" customFormat="1" ht="27">
      <c r="B100" s="39"/>
      <c r="C100" s="61"/>
      <c r="D100" s="213" t="s">
        <v>333</v>
      </c>
      <c r="E100" s="61"/>
      <c r="F100" s="243" t="s">
        <v>334</v>
      </c>
      <c r="G100" s="61"/>
      <c r="H100" s="61"/>
      <c r="I100" s="170"/>
      <c r="J100" s="61"/>
      <c r="K100" s="61"/>
      <c r="L100" s="59"/>
      <c r="M100" s="215"/>
      <c r="N100" s="40"/>
      <c r="O100" s="40"/>
      <c r="P100" s="40"/>
      <c r="Q100" s="40"/>
      <c r="R100" s="40"/>
      <c r="S100" s="40"/>
      <c r="T100" s="76"/>
      <c r="AT100" s="22" t="s">
        <v>333</v>
      </c>
      <c r="AU100" s="22" t="s">
        <v>80</v>
      </c>
    </row>
    <row r="101" spans="2:65" s="12" customFormat="1" ht="13.5">
      <c r="B101" s="216"/>
      <c r="C101" s="217"/>
      <c r="D101" s="213" t="s">
        <v>156</v>
      </c>
      <c r="E101" s="218" t="s">
        <v>21</v>
      </c>
      <c r="F101" s="219" t="s">
        <v>328</v>
      </c>
      <c r="G101" s="217"/>
      <c r="H101" s="220">
        <v>181.5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156</v>
      </c>
      <c r="AU101" s="226" t="s">
        <v>80</v>
      </c>
      <c r="AV101" s="12" t="s">
        <v>80</v>
      </c>
      <c r="AW101" s="12" t="s">
        <v>35</v>
      </c>
      <c r="AX101" s="12" t="s">
        <v>71</v>
      </c>
      <c r="AY101" s="226" t="s">
        <v>145</v>
      </c>
    </row>
    <row r="102" spans="2:65" s="12" customFormat="1" ht="13.5">
      <c r="B102" s="216"/>
      <c r="C102" s="217"/>
      <c r="D102" s="213" t="s">
        <v>156</v>
      </c>
      <c r="E102" s="217"/>
      <c r="F102" s="219" t="s">
        <v>335</v>
      </c>
      <c r="G102" s="217"/>
      <c r="H102" s="220">
        <v>326.7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156</v>
      </c>
      <c r="AU102" s="226" t="s">
        <v>80</v>
      </c>
      <c r="AV102" s="12" t="s">
        <v>80</v>
      </c>
      <c r="AW102" s="12" t="s">
        <v>6</v>
      </c>
      <c r="AX102" s="12" t="s">
        <v>78</v>
      </c>
      <c r="AY102" s="226" t="s">
        <v>145</v>
      </c>
    </row>
    <row r="103" spans="2:65" s="1" customFormat="1" ht="51" customHeight="1">
      <c r="B103" s="39"/>
      <c r="C103" s="201" t="s">
        <v>88</v>
      </c>
      <c r="D103" s="201" t="s">
        <v>147</v>
      </c>
      <c r="E103" s="202" t="s">
        <v>336</v>
      </c>
      <c r="F103" s="203" t="s">
        <v>337</v>
      </c>
      <c r="G103" s="204" t="s">
        <v>150</v>
      </c>
      <c r="H103" s="205">
        <v>414.7</v>
      </c>
      <c r="I103" s="206"/>
      <c r="J103" s="207">
        <f>ROUND(I103*H103,2)</f>
        <v>0</v>
      </c>
      <c r="K103" s="203" t="s">
        <v>21</v>
      </c>
      <c r="L103" s="59"/>
      <c r="M103" s="208" t="s">
        <v>21</v>
      </c>
      <c r="N103" s="209" t="s">
        <v>42</v>
      </c>
      <c r="O103" s="40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22" t="s">
        <v>152</v>
      </c>
      <c r="AT103" s="22" t="s">
        <v>147</v>
      </c>
      <c r="AU103" s="22" t="s">
        <v>80</v>
      </c>
      <c r="AY103" s="22" t="s">
        <v>145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22" t="s">
        <v>78</v>
      </c>
      <c r="BK103" s="212">
        <f>ROUND(I103*H103,2)</f>
        <v>0</v>
      </c>
      <c r="BL103" s="22" t="s">
        <v>152</v>
      </c>
      <c r="BM103" s="22" t="s">
        <v>338</v>
      </c>
    </row>
    <row r="104" spans="2:65" s="1" customFormat="1" ht="40.5">
      <c r="B104" s="39"/>
      <c r="C104" s="61"/>
      <c r="D104" s="213" t="s">
        <v>154</v>
      </c>
      <c r="E104" s="61"/>
      <c r="F104" s="214" t="s">
        <v>337</v>
      </c>
      <c r="G104" s="61"/>
      <c r="H104" s="61"/>
      <c r="I104" s="170"/>
      <c r="J104" s="61"/>
      <c r="K104" s="61"/>
      <c r="L104" s="59"/>
      <c r="M104" s="215"/>
      <c r="N104" s="40"/>
      <c r="O104" s="40"/>
      <c r="P104" s="40"/>
      <c r="Q104" s="40"/>
      <c r="R104" s="40"/>
      <c r="S104" s="40"/>
      <c r="T104" s="76"/>
      <c r="AT104" s="22" t="s">
        <v>154</v>
      </c>
      <c r="AU104" s="22" t="s">
        <v>80</v>
      </c>
    </row>
    <row r="105" spans="2:65" s="12" customFormat="1" ht="13.5">
      <c r="B105" s="216"/>
      <c r="C105" s="217"/>
      <c r="D105" s="213" t="s">
        <v>156</v>
      </c>
      <c r="E105" s="218" t="s">
        <v>21</v>
      </c>
      <c r="F105" s="219" t="s">
        <v>339</v>
      </c>
      <c r="G105" s="217"/>
      <c r="H105" s="220">
        <v>414.7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156</v>
      </c>
      <c r="AU105" s="226" t="s">
        <v>80</v>
      </c>
      <c r="AV105" s="12" t="s">
        <v>80</v>
      </c>
      <c r="AW105" s="12" t="s">
        <v>35</v>
      </c>
      <c r="AX105" s="12" t="s">
        <v>71</v>
      </c>
      <c r="AY105" s="226" t="s">
        <v>145</v>
      </c>
    </row>
    <row r="106" spans="2:65" s="1" customFormat="1" ht="16.5" customHeight="1">
      <c r="B106" s="39"/>
      <c r="C106" s="201" t="s">
        <v>152</v>
      </c>
      <c r="D106" s="201" t="s">
        <v>147</v>
      </c>
      <c r="E106" s="202" t="s">
        <v>340</v>
      </c>
      <c r="F106" s="203" t="s">
        <v>341</v>
      </c>
      <c r="G106" s="204" t="s">
        <v>150</v>
      </c>
      <c r="H106" s="205">
        <v>722.37</v>
      </c>
      <c r="I106" s="206"/>
      <c r="J106" s="207">
        <f>ROUND(I106*H106,2)</f>
        <v>0</v>
      </c>
      <c r="K106" s="203" t="s">
        <v>151</v>
      </c>
      <c r="L106" s="59"/>
      <c r="M106" s="208" t="s">
        <v>21</v>
      </c>
      <c r="N106" s="209" t="s">
        <v>42</v>
      </c>
      <c r="O106" s="40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22" t="s">
        <v>152</v>
      </c>
      <c r="AT106" s="22" t="s">
        <v>147</v>
      </c>
      <c r="AU106" s="22" t="s">
        <v>80</v>
      </c>
      <c r="AY106" s="22" t="s">
        <v>145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2" t="s">
        <v>78</v>
      </c>
      <c r="BK106" s="212">
        <f>ROUND(I106*H106,2)</f>
        <v>0</v>
      </c>
      <c r="BL106" s="22" t="s">
        <v>152</v>
      </c>
      <c r="BM106" s="22" t="s">
        <v>342</v>
      </c>
    </row>
    <row r="107" spans="2:65" s="1" customFormat="1" ht="13.5">
      <c r="B107" s="39"/>
      <c r="C107" s="61"/>
      <c r="D107" s="213" t="s">
        <v>154</v>
      </c>
      <c r="E107" s="61"/>
      <c r="F107" s="214" t="s">
        <v>343</v>
      </c>
      <c r="G107" s="61"/>
      <c r="H107" s="61"/>
      <c r="I107" s="170"/>
      <c r="J107" s="61"/>
      <c r="K107" s="61"/>
      <c r="L107" s="59"/>
      <c r="M107" s="215"/>
      <c r="N107" s="40"/>
      <c r="O107" s="40"/>
      <c r="P107" s="40"/>
      <c r="Q107" s="40"/>
      <c r="R107" s="40"/>
      <c r="S107" s="40"/>
      <c r="T107" s="76"/>
      <c r="AT107" s="22" t="s">
        <v>154</v>
      </c>
      <c r="AU107" s="22" t="s">
        <v>80</v>
      </c>
    </row>
    <row r="108" spans="2:65" s="12" customFormat="1" ht="13.5">
      <c r="B108" s="216"/>
      <c r="C108" s="217"/>
      <c r="D108" s="213" t="s">
        <v>156</v>
      </c>
      <c r="E108" s="218" t="s">
        <v>21</v>
      </c>
      <c r="F108" s="219" t="s">
        <v>344</v>
      </c>
      <c r="G108" s="217"/>
      <c r="H108" s="220">
        <v>722.37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156</v>
      </c>
      <c r="AU108" s="226" t="s">
        <v>80</v>
      </c>
      <c r="AV108" s="12" t="s">
        <v>80</v>
      </c>
      <c r="AW108" s="12" t="s">
        <v>35</v>
      </c>
      <c r="AX108" s="12" t="s">
        <v>71</v>
      </c>
      <c r="AY108" s="226" t="s">
        <v>145</v>
      </c>
    </row>
    <row r="109" spans="2:65" s="1" customFormat="1" ht="16.5" customHeight="1">
      <c r="B109" s="39"/>
      <c r="C109" s="201" t="s">
        <v>174</v>
      </c>
      <c r="D109" s="201" t="s">
        <v>147</v>
      </c>
      <c r="E109" s="202" t="s">
        <v>345</v>
      </c>
      <c r="F109" s="203" t="s">
        <v>346</v>
      </c>
      <c r="G109" s="204" t="s">
        <v>150</v>
      </c>
      <c r="H109" s="205">
        <v>414.7</v>
      </c>
      <c r="I109" s="206"/>
      <c r="J109" s="207">
        <f>ROUND(I109*H109,2)</f>
        <v>0</v>
      </c>
      <c r="K109" s="203" t="s">
        <v>151</v>
      </c>
      <c r="L109" s="59"/>
      <c r="M109" s="208" t="s">
        <v>21</v>
      </c>
      <c r="N109" s="209" t="s">
        <v>42</v>
      </c>
      <c r="O109" s="40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AR109" s="22" t="s">
        <v>152</v>
      </c>
      <c r="AT109" s="22" t="s">
        <v>147</v>
      </c>
      <c r="AU109" s="22" t="s">
        <v>80</v>
      </c>
      <c r="AY109" s="22" t="s">
        <v>145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2" t="s">
        <v>78</v>
      </c>
      <c r="BK109" s="212">
        <f>ROUND(I109*H109,2)</f>
        <v>0</v>
      </c>
      <c r="BL109" s="22" t="s">
        <v>152</v>
      </c>
      <c r="BM109" s="22" t="s">
        <v>347</v>
      </c>
    </row>
    <row r="110" spans="2:65" s="1" customFormat="1" ht="27">
      <c r="B110" s="39"/>
      <c r="C110" s="61"/>
      <c r="D110" s="213" t="s">
        <v>154</v>
      </c>
      <c r="E110" s="61"/>
      <c r="F110" s="214" t="s">
        <v>348</v>
      </c>
      <c r="G110" s="61"/>
      <c r="H110" s="61"/>
      <c r="I110" s="170"/>
      <c r="J110" s="61"/>
      <c r="K110" s="61"/>
      <c r="L110" s="59"/>
      <c r="M110" s="215"/>
      <c r="N110" s="40"/>
      <c r="O110" s="40"/>
      <c r="P110" s="40"/>
      <c r="Q110" s="40"/>
      <c r="R110" s="40"/>
      <c r="S110" s="40"/>
      <c r="T110" s="76"/>
      <c r="AT110" s="22" t="s">
        <v>154</v>
      </c>
      <c r="AU110" s="22" t="s">
        <v>80</v>
      </c>
    </row>
    <row r="111" spans="2:65" s="12" customFormat="1" ht="13.5">
      <c r="B111" s="216"/>
      <c r="C111" s="217"/>
      <c r="D111" s="213" t="s">
        <v>156</v>
      </c>
      <c r="E111" s="218" t="s">
        <v>21</v>
      </c>
      <c r="F111" s="219" t="s">
        <v>339</v>
      </c>
      <c r="G111" s="217"/>
      <c r="H111" s="220">
        <v>414.7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156</v>
      </c>
      <c r="AU111" s="226" t="s">
        <v>80</v>
      </c>
      <c r="AV111" s="12" t="s">
        <v>80</v>
      </c>
      <c r="AW111" s="12" t="s">
        <v>35</v>
      </c>
      <c r="AX111" s="12" t="s">
        <v>71</v>
      </c>
      <c r="AY111" s="226" t="s">
        <v>145</v>
      </c>
    </row>
    <row r="112" spans="2:65" s="1" customFormat="1" ht="16.5" customHeight="1">
      <c r="B112" s="39"/>
      <c r="C112" s="233" t="s">
        <v>180</v>
      </c>
      <c r="D112" s="233" t="s">
        <v>329</v>
      </c>
      <c r="E112" s="234" t="s">
        <v>349</v>
      </c>
      <c r="F112" s="235" t="s">
        <v>350</v>
      </c>
      <c r="G112" s="236" t="s">
        <v>234</v>
      </c>
      <c r="H112" s="237">
        <v>74.646000000000001</v>
      </c>
      <c r="I112" s="238"/>
      <c r="J112" s="239">
        <f>ROUND(I112*H112,2)</f>
        <v>0</v>
      </c>
      <c r="K112" s="235" t="s">
        <v>151</v>
      </c>
      <c r="L112" s="240"/>
      <c r="M112" s="241" t="s">
        <v>21</v>
      </c>
      <c r="N112" s="242" t="s">
        <v>42</v>
      </c>
      <c r="O112" s="40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AR112" s="22" t="s">
        <v>192</v>
      </c>
      <c r="AT112" s="22" t="s">
        <v>329</v>
      </c>
      <c r="AU112" s="22" t="s">
        <v>80</v>
      </c>
      <c r="AY112" s="22" t="s">
        <v>145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2" t="s">
        <v>78</v>
      </c>
      <c r="BK112" s="212">
        <f>ROUND(I112*H112,2)</f>
        <v>0</v>
      </c>
      <c r="BL112" s="22" t="s">
        <v>152</v>
      </c>
      <c r="BM112" s="22" t="s">
        <v>351</v>
      </c>
    </row>
    <row r="113" spans="2:65" s="1" customFormat="1" ht="13.5">
      <c r="B113" s="39"/>
      <c r="C113" s="61"/>
      <c r="D113" s="213" t="s">
        <v>154</v>
      </c>
      <c r="E113" s="61"/>
      <c r="F113" s="214" t="s">
        <v>350</v>
      </c>
      <c r="G113" s="61"/>
      <c r="H113" s="61"/>
      <c r="I113" s="170"/>
      <c r="J113" s="61"/>
      <c r="K113" s="61"/>
      <c r="L113" s="59"/>
      <c r="M113" s="215"/>
      <c r="N113" s="40"/>
      <c r="O113" s="40"/>
      <c r="P113" s="40"/>
      <c r="Q113" s="40"/>
      <c r="R113" s="40"/>
      <c r="S113" s="40"/>
      <c r="T113" s="76"/>
      <c r="AT113" s="22" t="s">
        <v>154</v>
      </c>
      <c r="AU113" s="22" t="s">
        <v>80</v>
      </c>
    </row>
    <row r="114" spans="2:65" s="1" customFormat="1" ht="27">
      <c r="B114" s="39"/>
      <c r="C114" s="61"/>
      <c r="D114" s="213" t="s">
        <v>333</v>
      </c>
      <c r="E114" s="61"/>
      <c r="F114" s="243" t="s">
        <v>334</v>
      </c>
      <c r="G114" s="61"/>
      <c r="H114" s="61"/>
      <c r="I114" s="170"/>
      <c r="J114" s="61"/>
      <c r="K114" s="61"/>
      <c r="L114" s="59"/>
      <c r="M114" s="215"/>
      <c r="N114" s="40"/>
      <c r="O114" s="40"/>
      <c r="P114" s="40"/>
      <c r="Q114" s="40"/>
      <c r="R114" s="40"/>
      <c r="S114" s="40"/>
      <c r="T114" s="76"/>
      <c r="AT114" s="22" t="s">
        <v>333</v>
      </c>
      <c r="AU114" s="22" t="s">
        <v>80</v>
      </c>
    </row>
    <row r="115" spans="2:65" s="12" customFormat="1" ht="13.5">
      <c r="B115" s="216"/>
      <c r="C115" s="217"/>
      <c r="D115" s="213" t="s">
        <v>156</v>
      </c>
      <c r="E115" s="218" t="s">
        <v>21</v>
      </c>
      <c r="F115" s="219" t="s">
        <v>352</v>
      </c>
      <c r="G115" s="217"/>
      <c r="H115" s="220">
        <v>41.47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156</v>
      </c>
      <c r="AU115" s="226" t="s">
        <v>80</v>
      </c>
      <c r="AV115" s="12" t="s">
        <v>80</v>
      </c>
      <c r="AW115" s="12" t="s">
        <v>35</v>
      </c>
      <c r="AX115" s="12" t="s">
        <v>71</v>
      </c>
      <c r="AY115" s="226" t="s">
        <v>145</v>
      </c>
    </row>
    <row r="116" spans="2:65" s="12" customFormat="1" ht="13.5">
      <c r="B116" s="216"/>
      <c r="C116" s="217"/>
      <c r="D116" s="213" t="s">
        <v>156</v>
      </c>
      <c r="E116" s="217"/>
      <c r="F116" s="219" t="s">
        <v>353</v>
      </c>
      <c r="G116" s="217"/>
      <c r="H116" s="220">
        <v>74.646000000000001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156</v>
      </c>
      <c r="AU116" s="226" t="s">
        <v>80</v>
      </c>
      <c r="AV116" s="12" t="s">
        <v>80</v>
      </c>
      <c r="AW116" s="12" t="s">
        <v>6</v>
      </c>
      <c r="AX116" s="12" t="s">
        <v>78</v>
      </c>
      <c r="AY116" s="226" t="s">
        <v>145</v>
      </c>
    </row>
    <row r="117" spans="2:65" s="11" customFormat="1" ht="29.85" customHeight="1">
      <c r="B117" s="185"/>
      <c r="C117" s="186"/>
      <c r="D117" s="187" t="s">
        <v>70</v>
      </c>
      <c r="E117" s="199" t="s">
        <v>80</v>
      </c>
      <c r="F117" s="199" t="s">
        <v>354</v>
      </c>
      <c r="G117" s="186"/>
      <c r="H117" s="186"/>
      <c r="I117" s="189"/>
      <c r="J117" s="200">
        <f>BK117</f>
        <v>0</v>
      </c>
      <c r="K117" s="186"/>
      <c r="L117" s="191"/>
      <c r="M117" s="192"/>
      <c r="N117" s="193"/>
      <c r="O117" s="193"/>
      <c r="P117" s="194">
        <f>SUM(P118:P128)</f>
        <v>0</v>
      </c>
      <c r="Q117" s="193"/>
      <c r="R117" s="194">
        <f>SUM(R118:R128)</f>
        <v>2.9523067599999995</v>
      </c>
      <c r="S117" s="193"/>
      <c r="T117" s="195">
        <f>SUM(T118:T128)</f>
        <v>0</v>
      </c>
      <c r="AR117" s="196" t="s">
        <v>78</v>
      </c>
      <c r="AT117" s="197" t="s">
        <v>70</v>
      </c>
      <c r="AU117" s="197" t="s">
        <v>78</v>
      </c>
      <c r="AY117" s="196" t="s">
        <v>145</v>
      </c>
      <c r="BK117" s="198">
        <f>SUM(BK118:BK128)</f>
        <v>0</v>
      </c>
    </row>
    <row r="118" spans="2:65" s="1" customFormat="1" ht="16.5" customHeight="1">
      <c r="B118" s="39"/>
      <c r="C118" s="201" t="s">
        <v>186</v>
      </c>
      <c r="D118" s="201" t="s">
        <v>147</v>
      </c>
      <c r="E118" s="202" t="s">
        <v>355</v>
      </c>
      <c r="F118" s="203" t="s">
        <v>356</v>
      </c>
      <c r="G118" s="204" t="s">
        <v>208</v>
      </c>
      <c r="H118" s="205">
        <v>1.294</v>
      </c>
      <c r="I118" s="206"/>
      <c r="J118" s="207">
        <f>ROUND(I118*H118,2)</f>
        <v>0</v>
      </c>
      <c r="K118" s="203" t="s">
        <v>151</v>
      </c>
      <c r="L118" s="59"/>
      <c r="M118" s="208" t="s">
        <v>21</v>
      </c>
      <c r="N118" s="209" t="s">
        <v>42</v>
      </c>
      <c r="O118" s="40"/>
      <c r="P118" s="210">
        <f>O118*H118</f>
        <v>0</v>
      </c>
      <c r="Q118" s="210">
        <v>2.2563399999999998</v>
      </c>
      <c r="R118" s="210">
        <f>Q118*H118</f>
        <v>2.9197039599999997</v>
      </c>
      <c r="S118" s="210">
        <v>0</v>
      </c>
      <c r="T118" s="211">
        <f>S118*H118</f>
        <v>0</v>
      </c>
      <c r="AR118" s="22" t="s">
        <v>152</v>
      </c>
      <c r="AT118" s="22" t="s">
        <v>147</v>
      </c>
      <c r="AU118" s="22" t="s">
        <v>80</v>
      </c>
      <c r="AY118" s="22" t="s">
        <v>145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22" t="s">
        <v>78</v>
      </c>
      <c r="BK118" s="212">
        <f>ROUND(I118*H118,2)</f>
        <v>0</v>
      </c>
      <c r="BL118" s="22" t="s">
        <v>152</v>
      </c>
      <c r="BM118" s="22" t="s">
        <v>357</v>
      </c>
    </row>
    <row r="119" spans="2:65" s="1" customFormat="1" ht="13.5">
      <c r="B119" s="39"/>
      <c r="C119" s="61"/>
      <c r="D119" s="213" t="s">
        <v>154</v>
      </c>
      <c r="E119" s="61"/>
      <c r="F119" s="214" t="s">
        <v>358</v>
      </c>
      <c r="G119" s="61"/>
      <c r="H119" s="61"/>
      <c r="I119" s="170"/>
      <c r="J119" s="61"/>
      <c r="K119" s="61"/>
      <c r="L119" s="59"/>
      <c r="M119" s="215"/>
      <c r="N119" s="40"/>
      <c r="O119" s="40"/>
      <c r="P119" s="40"/>
      <c r="Q119" s="40"/>
      <c r="R119" s="40"/>
      <c r="S119" s="40"/>
      <c r="T119" s="76"/>
      <c r="AT119" s="22" t="s">
        <v>154</v>
      </c>
      <c r="AU119" s="22" t="s">
        <v>80</v>
      </c>
    </row>
    <row r="120" spans="2:65" s="12" customFormat="1" ht="13.5">
      <c r="B120" s="216"/>
      <c r="C120" s="217"/>
      <c r="D120" s="213" t="s">
        <v>156</v>
      </c>
      <c r="E120" s="218" t="s">
        <v>21</v>
      </c>
      <c r="F120" s="219" t="s">
        <v>359</v>
      </c>
      <c r="G120" s="217"/>
      <c r="H120" s="220">
        <v>1.294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156</v>
      </c>
      <c r="AU120" s="226" t="s">
        <v>80</v>
      </c>
      <c r="AV120" s="12" t="s">
        <v>80</v>
      </c>
      <c r="AW120" s="12" t="s">
        <v>35</v>
      </c>
      <c r="AX120" s="12" t="s">
        <v>71</v>
      </c>
      <c r="AY120" s="226" t="s">
        <v>145</v>
      </c>
    </row>
    <row r="121" spans="2:65" s="1" customFormat="1" ht="16.5" customHeight="1">
      <c r="B121" s="39"/>
      <c r="C121" s="201" t="s">
        <v>192</v>
      </c>
      <c r="D121" s="201" t="s">
        <v>147</v>
      </c>
      <c r="E121" s="202" t="s">
        <v>360</v>
      </c>
      <c r="F121" s="203" t="s">
        <v>361</v>
      </c>
      <c r="G121" s="204" t="s">
        <v>208</v>
      </c>
      <c r="H121" s="205">
        <v>3.528</v>
      </c>
      <c r="I121" s="206"/>
      <c r="J121" s="207">
        <f>ROUND(I121*H121,2)</f>
        <v>0</v>
      </c>
      <c r="K121" s="203" t="s">
        <v>151</v>
      </c>
      <c r="L121" s="59"/>
      <c r="M121" s="208" t="s">
        <v>21</v>
      </c>
      <c r="N121" s="209" t="s">
        <v>42</v>
      </c>
      <c r="O121" s="40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AR121" s="22" t="s">
        <v>152</v>
      </c>
      <c r="AT121" s="22" t="s">
        <v>147</v>
      </c>
      <c r="AU121" s="22" t="s">
        <v>80</v>
      </c>
      <c r="AY121" s="22" t="s">
        <v>145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22" t="s">
        <v>78</v>
      </c>
      <c r="BK121" s="212">
        <f>ROUND(I121*H121,2)</f>
        <v>0</v>
      </c>
      <c r="BL121" s="22" t="s">
        <v>152</v>
      </c>
      <c r="BM121" s="22" t="s">
        <v>362</v>
      </c>
    </row>
    <row r="122" spans="2:65" s="1" customFormat="1" ht="13.5">
      <c r="B122" s="39"/>
      <c r="C122" s="61"/>
      <c r="D122" s="213" t="s">
        <v>154</v>
      </c>
      <c r="E122" s="61"/>
      <c r="F122" s="214" t="s">
        <v>363</v>
      </c>
      <c r="G122" s="61"/>
      <c r="H122" s="61"/>
      <c r="I122" s="170"/>
      <c r="J122" s="61"/>
      <c r="K122" s="61"/>
      <c r="L122" s="59"/>
      <c r="M122" s="215"/>
      <c r="N122" s="40"/>
      <c r="O122" s="40"/>
      <c r="P122" s="40"/>
      <c r="Q122" s="40"/>
      <c r="R122" s="40"/>
      <c r="S122" s="40"/>
      <c r="T122" s="76"/>
      <c r="AT122" s="22" t="s">
        <v>154</v>
      </c>
      <c r="AU122" s="22" t="s">
        <v>80</v>
      </c>
    </row>
    <row r="123" spans="2:65" s="12" customFormat="1" ht="13.5">
      <c r="B123" s="216"/>
      <c r="C123" s="217"/>
      <c r="D123" s="213" t="s">
        <v>156</v>
      </c>
      <c r="E123" s="218" t="s">
        <v>21</v>
      </c>
      <c r="F123" s="219" t="s">
        <v>364</v>
      </c>
      <c r="G123" s="217"/>
      <c r="H123" s="220">
        <v>3.528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156</v>
      </c>
      <c r="AU123" s="226" t="s">
        <v>80</v>
      </c>
      <c r="AV123" s="12" t="s">
        <v>80</v>
      </c>
      <c r="AW123" s="12" t="s">
        <v>35</v>
      </c>
      <c r="AX123" s="12" t="s">
        <v>71</v>
      </c>
      <c r="AY123" s="226" t="s">
        <v>145</v>
      </c>
    </row>
    <row r="124" spans="2:65" s="1" customFormat="1" ht="16.5" customHeight="1">
      <c r="B124" s="39"/>
      <c r="C124" s="201" t="s">
        <v>198</v>
      </c>
      <c r="D124" s="201" t="s">
        <v>147</v>
      </c>
      <c r="E124" s="202" t="s">
        <v>365</v>
      </c>
      <c r="F124" s="203" t="s">
        <v>366</v>
      </c>
      <c r="G124" s="204" t="s">
        <v>150</v>
      </c>
      <c r="H124" s="205">
        <v>12.12</v>
      </c>
      <c r="I124" s="206"/>
      <c r="J124" s="207">
        <f>ROUND(I124*H124,2)</f>
        <v>0</v>
      </c>
      <c r="K124" s="203" t="s">
        <v>151</v>
      </c>
      <c r="L124" s="59"/>
      <c r="M124" s="208" t="s">
        <v>21</v>
      </c>
      <c r="N124" s="209" t="s">
        <v>42</v>
      </c>
      <c r="O124" s="40"/>
      <c r="P124" s="210">
        <f>O124*H124</f>
        <v>0</v>
      </c>
      <c r="Q124" s="210">
        <v>2.6900000000000001E-3</v>
      </c>
      <c r="R124" s="210">
        <f>Q124*H124</f>
        <v>3.2602800000000001E-2</v>
      </c>
      <c r="S124" s="210">
        <v>0</v>
      </c>
      <c r="T124" s="211">
        <f>S124*H124</f>
        <v>0</v>
      </c>
      <c r="AR124" s="22" t="s">
        <v>152</v>
      </c>
      <c r="AT124" s="22" t="s">
        <v>147</v>
      </c>
      <c r="AU124" s="22" t="s">
        <v>80</v>
      </c>
      <c r="AY124" s="22" t="s">
        <v>145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22" t="s">
        <v>78</v>
      </c>
      <c r="BK124" s="212">
        <f>ROUND(I124*H124,2)</f>
        <v>0</v>
      </c>
      <c r="BL124" s="22" t="s">
        <v>152</v>
      </c>
      <c r="BM124" s="22" t="s">
        <v>367</v>
      </c>
    </row>
    <row r="125" spans="2:65" s="1" customFormat="1" ht="13.5">
      <c r="B125" s="39"/>
      <c r="C125" s="61"/>
      <c r="D125" s="213" t="s">
        <v>154</v>
      </c>
      <c r="E125" s="61"/>
      <c r="F125" s="214" t="s">
        <v>368</v>
      </c>
      <c r="G125" s="61"/>
      <c r="H125" s="61"/>
      <c r="I125" s="170"/>
      <c r="J125" s="61"/>
      <c r="K125" s="61"/>
      <c r="L125" s="59"/>
      <c r="M125" s="215"/>
      <c r="N125" s="40"/>
      <c r="O125" s="40"/>
      <c r="P125" s="40"/>
      <c r="Q125" s="40"/>
      <c r="R125" s="40"/>
      <c r="S125" s="40"/>
      <c r="T125" s="76"/>
      <c r="AT125" s="22" t="s">
        <v>154</v>
      </c>
      <c r="AU125" s="22" t="s">
        <v>80</v>
      </c>
    </row>
    <row r="126" spans="2:65" s="12" customFormat="1" ht="13.5">
      <c r="B126" s="216"/>
      <c r="C126" s="217"/>
      <c r="D126" s="213" t="s">
        <v>156</v>
      </c>
      <c r="E126" s="218" t="s">
        <v>21</v>
      </c>
      <c r="F126" s="219" t="s">
        <v>369</v>
      </c>
      <c r="G126" s="217"/>
      <c r="H126" s="220">
        <v>12.12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156</v>
      </c>
      <c r="AU126" s="226" t="s">
        <v>80</v>
      </c>
      <c r="AV126" s="12" t="s">
        <v>80</v>
      </c>
      <c r="AW126" s="12" t="s">
        <v>35</v>
      </c>
      <c r="AX126" s="12" t="s">
        <v>71</v>
      </c>
      <c r="AY126" s="226" t="s">
        <v>145</v>
      </c>
    </row>
    <row r="127" spans="2:65" s="1" customFormat="1" ht="16.5" customHeight="1">
      <c r="B127" s="39"/>
      <c r="C127" s="201" t="s">
        <v>205</v>
      </c>
      <c r="D127" s="201" t="s">
        <v>147</v>
      </c>
      <c r="E127" s="202" t="s">
        <v>370</v>
      </c>
      <c r="F127" s="203" t="s">
        <v>371</v>
      </c>
      <c r="G127" s="204" t="s">
        <v>150</v>
      </c>
      <c r="H127" s="205">
        <v>12.12</v>
      </c>
      <c r="I127" s="206"/>
      <c r="J127" s="207">
        <f>ROUND(I127*H127,2)</f>
        <v>0</v>
      </c>
      <c r="K127" s="203" t="s">
        <v>151</v>
      </c>
      <c r="L127" s="59"/>
      <c r="M127" s="208" t="s">
        <v>21</v>
      </c>
      <c r="N127" s="209" t="s">
        <v>42</v>
      </c>
      <c r="O127" s="40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22" t="s">
        <v>152</v>
      </c>
      <c r="AT127" s="22" t="s">
        <v>147</v>
      </c>
      <c r="AU127" s="22" t="s">
        <v>80</v>
      </c>
      <c r="AY127" s="22" t="s">
        <v>145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22" t="s">
        <v>78</v>
      </c>
      <c r="BK127" s="212">
        <f>ROUND(I127*H127,2)</f>
        <v>0</v>
      </c>
      <c r="BL127" s="22" t="s">
        <v>152</v>
      </c>
      <c r="BM127" s="22" t="s">
        <v>372</v>
      </c>
    </row>
    <row r="128" spans="2:65" s="1" customFormat="1" ht="13.5">
      <c r="B128" s="39"/>
      <c r="C128" s="61"/>
      <c r="D128" s="213" t="s">
        <v>154</v>
      </c>
      <c r="E128" s="61"/>
      <c r="F128" s="214" t="s">
        <v>373</v>
      </c>
      <c r="G128" s="61"/>
      <c r="H128" s="61"/>
      <c r="I128" s="170"/>
      <c r="J128" s="61"/>
      <c r="K128" s="61"/>
      <c r="L128" s="59"/>
      <c r="M128" s="215"/>
      <c r="N128" s="40"/>
      <c r="O128" s="40"/>
      <c r="P128" s="40"/>
      <c r="Q128" s="40"/>
      <c r="R128" s="40"/>
      <c r="S128" s="40"/>
      <c r="T128" s="76"/>
      <c r="AT128" s="22" t="s">
        <v>154</v>
      </c>
      <c r="AU128" s="22" t="s">
        <v>80</v>
      </c>
    </row>
    <row r="129" spans="2:65" s="11" customFormat="1" ht="29.85" customHeight="1">
      <c r="B129" s="185"/>
      <c r="C129" s="186"/>
      <c r="D129" s="187" t="s">
        <v>70</v>
      </c>
      <c r="E129" s="199" t="s">
        <v>88</v>
      </c>
      <c r="F129" s="199" t="s">
        <v>374</v>
      </c>
      <c r="G129" s="186"/>
      <c r="H129" s="186"/>
      <c r="I129" s="189"/>
      <c r="J129" s="200">
        <f>BK129</f>
        <v>0</v>
      </c>
      <c r="K129" s="186"/>
      <c r="L129" s="191"/>
      <c r="M129" s="192"/>
      <c r="N129" s="193"/>
      <c r="O129" s="193"/>
      <c r="P129" s="194">
        <f>SUM(P130:P140)</f>
        <v>0</v>
      </c>
      <c r="Q129" s="193"/>
      <c r="R129" s="194">
        <f>SUM(R130:R140)</f>
        <v>1.00260755</v>
      </c>
      <c r="S129" s="193"/>
      <c r="T129" s="195">
        <f>SUM(T130:T140)</f>
        <v>0</v>
      </c>
      <c r="AR129" s="196" t="s">
        <v>78</v>
      </c>
      <c r="AT129" s="197" t="s">
        <v>70</v>
      </c>
      <c r="AU129" s="197" t="s">
        <v>78</v>
      </c>
      <c r="AY129" s="196" t="s">
        <v>145</v>
      </c>
      <c r="BK129" s="198">
        <f>SUM(BK130:BK140)</f>
        <v>0</v>
      </c>
    </row>
    <row r="130" spans="2:65" s="1" customFormat="1" ht="16.5" customHeight="1">
      <c r="B130" s="39"/>
      <c r="C130" s="201" t="s">
        <v>212</v>
      </c>
      <c r="D130" s="201" t="s">
        <v>147</v>
      </c>
      <c r="E130" s="202" t="s">
        <v>375</v>
      </c>
      <c r="F130" s="203" t="s">
        <v>376</v>
      </c>
      <c r="G130" s="204" t="s">
        <v>208</v>
      </c>
      <c r="H130" s="205">
        <v>4.75</v>
      </c>
      <c r="I130" s="206"/>
      <c r="J130" s="207">
        <f>ROUND(I130*H130,2)</f>
        <v>0</v>
      </c>
      <c r="K130" s="203" t="s">
        <v>151</v>
      </c>
      <c r="L130" s="59"/>
      <c r="M130" s="208" t="s">
        <v>21</v>
      </c>
      <c r="N130" s="209" t="s">
        <v>42</v>
      </c>
      <c r="O130" s="40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AR130" s="22" t="s">
        <v>152</v>
      </c>
      <c r="AT130" s="22" t="s">
        <v>147</v>
      </c>
      <c r="AU130" s="22" t="s">
        <v>80</v>
      </c>
      <c r="AY130" s="22" t="s">
        <v>145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22" t="s">
        <v>78</v>
      </c>
      <c r="BK130" s="212">
        <f>ROUND(I130*H130,2)</f>
        <v>0</v>
      </c>
      <c r="BL130" s="22" t="s">
        <v>152</v>
      </c>
      <c r="BM130" s="22" t="s">
        <v>377</v>
      </c>
    </row>
    <row r="131" spans="2:65" s="1" customFormat="1" ht="27">
      <c r="B131" s="39"/>
      <c r="C131" s="61"/>
      <c r="D131" s="213" t="s">
        <v>154</v>
      </c>
      <c r="E131" s="61"/>
      <c r="F131" s="214" t="s">
        <v>378</v>
      </c>
      <c r="G131" s="61"/>
      <c r="H131" s="61"/>
      <c r="I131" s="170"/>
      <c r="J131" s="61"/>
      <c r="K131" s="61"/>
      <c r="L131" s="59"/>
      <c r="M131" s="215"/>
      <c r="N131" s="40"/>
      <c r="O131" s="40"/>
      <c r="P131" s="40"/>
      <c r="Q131" s="40"/>
      <c r="R131" s="40"/>
      <c r="S131" s="40"/>
      <c r="T131" s="76"/>
      <c r="AT131" s="22" t="s">
        <v>154</v>
      </c>
      <c r="AU131" s="22" t="s">
        <v>80</v>
      </c>
    </row>
    <row r="132" spans="2:65" s="12" customFormat="1" ht="13.5">
      <c r="B132" s="216"/>
      <c r="C132" s="217"/>
      <c r="D132" s="213" t="s">
        <v>156</v>
      </c>
      <c r="E132" s="218" t="s">
        <v>21</v>
      </c>
      <c r="F132" s="219" t="s">
        <v>379</v>
      </c>
      <c r="G132" s="217"/>
      <c r="H132" s="220">
        <v>4.75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156</v>
      </c>
      <c r="AU132" s="226" t="s">
        <v>80</v>
      </c>
      <c r="AV132" s="12" t="s">
        <v>80</v>
      </c>
      <c r="AW132" s="12" t="s">
        <v>35</v>
      </c>
      <c r="AX132" s="12" t="s">
        <v>71</v>
      </c>
      <c r="AY132" s="226" t="s">
        <v>145</v>
      </c>
    </row>
    <row r="133" spans="2:65" s="1" customFormat="1" ht="16.5" customHeight="1">
      <c r="B133" s="39"/>
      <c r="C133" s="201" t="s">
        <v>217</v>
      </c>
      <c r="D133" s="201" t="s">
        <v>147</v>
      </c>
      <c r="E133" s="202" t="s">
        <v>380</v>
      </c>
      <c r="F133" s="203" t="s">
        <v>381</v>
      </c>
      <c r="G133" s="204" t="s">
        <v>150</v>
      </c>
      <c r="H133" s="205">
        <v>38.5</v>
      </c>
      <c r="I133" s="206"/>
      <c r="J133" s="207">
        <f>ROUND(I133*H133,2)</f>
        <v>0</v>
      </c>
      <c r="K133" s="203" t="s">
        <v>151</v>
      </c>
      <c r="L133" s="59"/>
      <c r="M133" s="208" t="s">
        <v>21</v>
      </c>
      <c r="N133" s="209" t="s">
        <v>42</v>
      </c>
      <c r="O133" s="40"/>
      <c r="P133" s="210">
        <f>O133*H133</f>
        <v>0</v>
      </c>
      <c r="Q133" s="210">
        <v>2.7499999999999998E-3</v>
      </c>
      <c r="R133" s="210">
        <f>Q133*H133</f>
        <v>0.105875</v>
      </c>
      <c r="S133" s="210">
        <v>0</v>
      </c>
      <c r="T133" s="211">
        <f>S133*H133</f>
        <v>0</v>
      </c>
      <c r="AR133" s="22" t="s">
        <v>152</v>
      </c>
      <c r="AT133" s="22" t="s">
        <v>147</v>
      </c>
      <c r="AU133" s="22" t="s">
        <v>80</v>
      </c>
      <c r="AY133" s="22" t="s">
        <v>145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2" t="s">
        <v>78</v>
      </c>
      <c r="BK133" s="212">
        <f>ROUND(I133*H133,2)</f>
        <v>0</v>
      </c>
      <c r="BL133" s="22" t="s">
        <v>152</v>
      </c>
      <c r="BM133" s="22" t="s">
        <v>382</v>
      </c>
    </row>
    <row r="134" spans="2:65" s="1" customFormat="1" ht="13.5">
      <c r="B134" s="39"/>
      <c r="C134" s="61"/>
      <c r="D134" s="213" t="s">
        <v>154</v>
      </c>
      <c r="E134" s="61"/>
      <c r="F134" s="214" t="s">
        <v>383</v>
      </c>
      <c r="G134" s="61"/>
      <c r="H134" s="61"/>
      <c r="I134" s="170"/>
      <c r="J134" s="61"/>
      <c r="K134" s="61"/>
      <c r="L134" s="59"/>
      <c r="M134" s="215"/>
      <c r="N134" s="40"/>
      <c r="O134" s="40"/>
      <c r="P134" s="40"/>
      <c r="Q134" s="40"/>
      <c r="R134" s="40"/>
      <c r="S134" s="40"/>
      <c r="T134" s="76"/>
      <c r="AT134" s="22" t="s">
        <v>154</v>
      </c>
      <c r="AU134" s="22" t="s">
        <v>80</v>
      </c>
    </row>
    <row r="135" spans="2:65" s="12" customFormat="1" ht="13.5">
      <c r="B135" s="216"/>
      <c r="C135" s="217"/>
      <c r="D135" s="213" t="s">
        <v>156</v>
      </c>
      <c r="E135" s="218" t="s">
        <v>21</v>
      </c>
      <c r="F135" s="219" t="s">
        <v>384</v>
      </c>
      <c r="G135" s="217"/>
      <c r="H135" s="220">
        <v>38.5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156</v>
      </c>
      <c r="AU135" s="226" t="s">
        <v>80</v>
      </c>
      <c r="AV135" s="12" t="s">
        <v>80</v>
      </c>
      <c r="AW135" s="12" t="s">
        <v>35</v>
      </c>
      <c r="AX135" s="12" t="s">
        <v>71</v>
      </c>
      <c r="AY135" s="226" t="s">
        <v>145</v>
      </c>
    </row>
    <row r="136" spans="2:65" s="1" customFormat="1" ht="16.5" customHeight="1">
      <c r="B136" s="39"/>
      <c r="C136" s="201" t="s">
        <v>223</v>
      </c>
      <c r="D136" s="201" t="s">
        <v>147</v>
      </c>
      <c r="E136" s="202" t="s">
        <v>385</v>
      </c>
      <c r="F136" s="203" t="s">
        <v>386</v>
      </c>
      <c r="G136" s="204" t="s">
        <v>150</v>
      </c>
      <c r="H136" s="205">
        <v>38.5</v>
      </c>
      <c r="I136" s="206"/>
      <c r="J136" s="207">
        <f>ROUND(I136*H136,2)</f>
        <v>0</v>
      </c>
      <c r="K136" s="203" t="s">
        <v>151</v>
      </c>
      <c r="L136" s="59"/>
      <c r="M136" s="208" t="s">
        <v>21</v>
      </c>
      <c r="N136" s="209" t="s">
        <v>42</v>
      </c>
      <c r="O136" s="40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AR136" s="22" t="s">
        <v>152</v>
      </c>
      <c r="AT136" s="22" t="s">
        <v>147</v>
      </c>
      <c r="AU136" s="22" t="s">
        <v>80</v>
      </c>
      <c r="AY136" s="22" t="s">
        <v>145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22" t="s">
        <v>78</v>
      </c>
      <c r="BK136" s="212">
        <f>ROUND(I136*H136,2)</f>
        <v>0</v>
      </c>
      <c r="BL136" s="22" t="s">
        <v>152</v>
      </c>
      <c r="BM136" s="22" t="s">
        <v>387</v>
      </c>
    </row>
    <row r="137" spans="2:65" s="1" customFormat="1" ht="13.5">
      <c r="B137" s="39"/>
      <c r="C137" s="61"/>
      <c r="D137" s="213" t="s">
        <v>154</v>
      </c>
      <c r="E137" s="61"/>
      <c r="F137" s="214" t="s">
        <v>388</v>
      </c>
      <c r="G137" s="61"/>
      <c r="H137" s="61"/>
      <c r="I137" s="170"/>
      <c r="J137" s="61"/>
      <c r="K137" s="61"/>
      <c r="L137" s="59"/>
      <c r="M137" s="215"/>
      <c r="N137" s="40"/>
      <c r="O137" s="40"/>
      <c r="P137" s="40"/>
      <c r="Q137" s="40"/>
      <c r="R137" s="40"/>
      <c r="S137" s="40"/>
      <c r="T137" s="76"/>
      <c r="AT137" s="22" t="s">
        <v>154</v>
      </c>
      <c r="AU137" s="22" t="s">
        <v>80</v>
      </c>
    </row>
    <row r="138" spans="2:65" s="1" customFormat="1" ht="16.5" customHeight="1">
      <c r="B138" s="39"/>
      <c r="C138" s="201" t="s">
        <v>228</v>
      </c>
      <c r="D138" s="201" t="s">
        <v>147</v>
      </c>
      <c r="E138" s="202" t="s">
        <v>389</v>
      </c>
      <c r="F138" s="203" t="s">
        <v>390</v>
      </c>
      <c r="G138" s="204" t="s">
        <v>234</v>
      </c>
      <c r="H138" s="205">
        <v>0.85499999999999998</v>
      </c>
      <c r="I138" s="206"/>
      <c r="J138" s="207">
        <f>ROUND(I138*H138,2)</f>
        <v>0</v>
      </c>
      <c r="K138" s="203" t="s">
        <v>151</v>
      </c>
      <c r="L138" s="59"/>
      <c r="M138" s="208" t="s">
        <v>21</v>
      </c>
      <c r="N138" s="209" t="s">
        <v>42</v>
      </c>
      <c r="O138" s="40"/>
      <c r="P138" s="210">
        <f>O138*H138</f>
        <v>0</v>
      </c>
      <c r="Q138" s="210">
        <v>1.04881</v>
      </c>
      <c r="R138" s="210">
        <f>Q138*H138</f>
        <v>0.89673254999999996</v>
      </c>
      <c r="S138" s="210">
        <v>0</v>
      </c>
      <c r="T138" s="211">
        <f>S138*H138</f>
        <v>0</v>
      </c>
      <c r="AR138" s="22" t="s">
        <v>152</v>
      </c>
      <c r="AT138" s="22" t="s">
        <v>147</v>
      </c>
      <c r="AU138" s="22" t="s">
        <v>80</v>
      </c>
      <c r="AY138" s="22" t="s">
        <v>145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22" t="s">
        <v>78</v>
      </c>
      <c r="BK138" s="212">
        <f>ROUND(I138*H138,2)</f>
        <v>0</v>
      </c>
      <c r="BL138" s="22" t="s">
        <v>152</v>
      </c>
      <c r="BM138" s="22" t="s">
        <v>391</v>
      </c>
    </row>
    <row r="139" spans="2:65" s="1" customFormat="1" ht="27">
      <c r="B139" s="39"/>
      <c r="C139" s="61"/>
      <c r="D139" s="213" t="s">
        <v>154</v>
      </c>
      <c r="E139" s="61"/>
      <c r="F139" s="214" t="s">
        <v>392</v>
      </c>
      <c r="G139" s="61"/>
      <c r="H139" s="61"/>
      <c r="I139" s="170"/>
      <c r="J139" s="61"/>
      <c r="K139" s="61"/>
      <c r="L139" s="59"/>
      <c r="M139" s="215"/>
      <c r="N139" s="40"/>
      <c r="O139" s="40"/>
      <c r="P139" s="40"/>
      <c r="Q139" s="40"/>
      <c r="R139" s="40"/>
      <c r="S139" s="40"/>
      <c r="T139" s="76"/>
      <c r="AT139" s="22" t="s">
        <v>154</v>
      </c>
      <c r="AU139" s="22" t="s">
        <v>80</v>
      </c>
    </row>
    <row r="140" spans="2:65" s="12" customFormat="1" ht="13.5">
      <c r="B140" s="216"/>
      <c r="C140" s="217"/>
      <c r="D140" s="213" t="s">
        <v>156</v>
      </c>
      <c r="E140" s="218" t="s">
        <v>21</v>
      </c>
      <c r="F140" s="219" t="s">
        <v>393</v>
      </c>
      <c r="G140" s="217"/>
      <c r="H140" s="220">
        <v>0.85499999999999998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156</v>
      </c>
      <c r="AU140" s="226" t="s">
        <v>80</v>
      </c>
      <c r="AV140" s="12" t="s">
        <v>80</v>
      </c>
      <c r="AW140" s="12" t="s">
        <v>35</v>
      </c>
      <c r="AX140" s="12" t="s">
        <v>71</v>
      </c>
      <c r="AY140" s="226" t="s">
        <v>145</v>
      </c>
    </row>
    <row r="141" spans="2:65" s="11" customFormat="1" ht="29.85" customHeight="1">
      <c r="B141" s="185"/>
      <c r="C141" s="186"/>
      <c r="D141" s="187" t="s">
        <v>70</v>
      </c>
      <c r="E141" s="199" t="s">
        <v>174</v>
      </c>
      <c r="F141" s="199" t="s">
        <v>394</v>
      </c>
      <c r="G141" s="186"/>
      <c r="H141" s="186"/>
      <c r="I141" s="189"/>
      <c r="J141" s="200">
        <f>BK141</f>
        <v>0</v>
      </c>
      <c r="K141" s="186"/>
      <c r="L141" s="191"/>
      <c r="M141" s="192"/>
      <c r="N141" s="193"/>
      <c r="O141" s="193"/>
      <c r="P141" s="194">
        <f>SUM(P142:P175)</f>
        <v>0</v>
      </c>
      <c r="Q141" s="193"/>
      <c r="R141" s="194">
        <f>SUM(R142:R175)</f>
        <v>151.60262700000001</v>
      </c>
      <c r="S141" s="193"/>
      <c r="T141" s="195">
        <f>SUM(T142:T175)</f>
        <v>0</v>
      </c>
      <c r="AR141" s="196" t="s">
        <v>78</v>
      </c>
      <c r="AT141" s="197" t="s">
        <v>70</v>
      </c>
      <c r="AU141" s="197" t="s">
        <v>78</v>
      </c>
      <c r="AY141" s="196" t="s">
        <v>145</v>
      </c>
      <c r="BK141" s="198">
        <f>SUM(BK142:BK175)</f>
        <v>0</v>
      </c>
    </row>
    <row r="142" spans="2:65" s="1" customFormat="1" ht="16.5" customHeight="1">
      <c r="B142" s="39"/>
      <c r="C142" s="201" t="s">
        <v>10</v>
      </c>
      <c r="D142" s="201" t="s">
        <v>147</v>
      </c>
      <c r="E142" s="202" t="s">
        <v>395</v>
      </c>
      <c r="F142" s="203" t="s">
        <v>396</v>
      </c>
      <c r="G142" s="204" t="s">
        <v>150</v>
      </c>
      <c r="H142" s="205">
        <v>495</v>
      </c>
      <c r="I142" s="206"/>
      <c r="J142" s="207">
        <f>ROUND(I142*H142,2)</f>
        <v>0</v>
      </c>
      <c r="K142" s="203" t="s">
        <v>151</v>
      </c>
      <c r="L142" s="59"/>
      <c r="M142" s="208" t="s">
        <v>21</v>
      </c>
      <c r="N142" s="209" t="s">
        <v>42</v>
      </c>
      <c r="O142" s="40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AR142" s="22" t="s">
        <v>152</v>
      </c>
      <c r="AT142" s="22" t="s">
        <v>147</v>
      </c>
      <c r="AU142" s="22" t="s">
        <v>80</v>
      </c>
      <c r="AY142" s="22" t="s">
        <v>145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22" t="s">
        <v>78</v>
      </c>
      <c r="BK142" s="212">
        <f>ROUND(I142*H142,2)</f>
        <v>0</v>
      </c>
      <c r="BL142" s="22" t="s">
        <v>152</v>
      </c>
      <c r="BM142" s="22" t="s">
        <v>397</v>
      </c>
    </row>
    <row r="143" spans="2:65" s="1" customFormat="1" ht="13.5">
      <c r="B143" s="39"/>
      <c r="C143" s="61"/>
      <c r="D143" s="213" t="s">
        <v>154</v>
      </c>
      <c r="E143" s="61"/>
      <c r="F143" s="214" t="s">
        <v>398</v>
      </c>
      <c r="G143" s="61"/>
      <c r="H143" s="61"/>
      <c r="I143" s="170"/>
      <c r="J143" s="61"/>
      <c r="K143" s="61"/>
      <c r="L143" s="59"/>
      <c r="M143" s="215"/>
      <c r="N143" s="40"/>
      <c r="O143" s="40"/>
      <c r="P143" s="40"/>
      <c r="Q143" s="40"/>
      <c r="R143" s="40"/>
      <c r="S143" s="40"/>
      <c r="T143" s="76"/>
      <c r="AT143" s="22" t="s">
        <v>154</v>
      </c>
      <c r="AU143" s="22" t="s">
        <v>80</v>
      </c>
    </row>
    <row r="144" spans="2:65" s="12" customFormat="1" ht="13.5">
      <c r="B144" s="216"/>
      <c r="C144" s="217"/>
      <c r="D144" s="213" t="s">
        <v>156</v>
      </c>
      <c r="E144" s="218" t="s">
        <v>21</v>
      </c>
      <c r="F144" s="219" t="s">
        <v>399</v>
      </c>
      <c r="G144" s="217"/>
      <c r="H144" s="220">
        <v>495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156</v>
      </c>
      <c r="AU144" s="226" t="s">
        <v>80</v>
      </c>
      <c r="AV144" s="12" t="s">
        <v>80</v>
      </c>
      <c r="AW144" s="12" t="s">
        <v>35</v>
      </c>
      <c r="AX144" s="12" t="s">
        <v>71</v>
      </c>
      <c r="AY144" s="226" t="s">
        <v>145</v>
      </c>
    </row>
    <row r="145" spans="2:65" s="1" customFormat="1" ht="16.5" customHeight="1">
      <c r="B145" s="39"/>
      <c r="C145" s="201" t="s">
        <v>240</v>
      </c>
      <c r="D145" s="201" t="s">
        <v>147</v>
      </c>
      <c r="E145" s="202" t="s">
        <v>400</v>
      </c>
      <c r="F145" s="203" t="s">
        <v>401</v>
      </c>
      <c r="G145" s="204" t="s">
        <v>150</v>
      </c>
      <c r="H145" s="205">
        <v>161.69999999999999</v>
      </c>
      <c r="I145" s="206"/>
      <c r="J145" s="207">
        <f>ROUND(I145*H145,2)</f>
        <v>0</v>
      </c>
      <c r="K145" s="203" t="s">
        <v>151</v>
      </c>
      <c r="L145" s="59"/>
      <c r="M145" s="208" t="s">
        <v>21</v>
      </c>
      <c r="N145" s="209" t="s">
        <v>42</v>
      </c>
      <c r="O145" s="40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AR145" s="22" t="s">
        <v>152</v>
      </c>
      <c r="AT145" s="22" t="s">
        <v>147</v>
      </c>
      <c r="AU145" s="22" t="s">
        <v>80</v>
      </c>
      <c r="AY145" s="22" t="s">
        <v>145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22" t="s">
        <v>78</v>
      </c>
      <c r="BK145" s="212">
        <f>ROUND(I145*H145,2)</f>
        <v>0</v>
      </c>
      <c r="BL145" s="22" t="s">
        <v>152</v>
      </c>
      <c r="BM145" s="22" t="s">
        <v>402</v>
      </c>
    </row>
    <row r="146" spans="2:65" s="1" customFormat="1" ht="13.5">
      <c r="B146" s="39"/>
      <c r="C146" s="61"/>
      <c r="D146" s="213" t="s">
        <v>154</v>
      </c>
      <c r="E146" s="61"/>
      <c r="F146" s="214" t="s">
        <v>403</v>
      </c>
      <c r="G146" s="61"/>
      <c r="H146" s="61"/>
      <c r="I146" s="170"/>
      <c r="J146" s="61"/>
      <c r="K146" s="61"/>
      <c r="L146" s="59"/>
      <c r="M146" s="215"/>
      <c r="N146" s="40"/>
      <c r="O146" s="40"/>
      <c r="P146" s="40"/>
      <c r="Q146" s="40"/>
      <c r="R146" s="40"/>
      <c r="S146" s="40"/>
      <c r="T146" s="76"/>
      <c r="AT146" s="22" t="s">
        <v>154</v>
      </c>
      <c r="AU146" s="22" t="s">
        <v>80</v>
      </c>
    </row>
    <row r="147" spans="2:65" s="12" customFormat="1" ht="13.5">
      <c r="B147" s="216"/>
      <c r="C147" s="217"/>
      <c r="D147" s="213" t="s">
        <v>156</v>
      </c>
      <c r="E147" s="218" t="s">
        <v>21</v>
      </c>
      <c r="F147" s="219" t="s">
        <v>404</v>
      </c>
      <c r="G147" s="217"/>
      <c r="H147" s="220">
        <v>148.5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156</v>
      </c>
      <c r="AU147" s="226" t="s">
        <v>80</v>
      </c>
      <c r="AV147" s="12" t="s">
        <v>80</v>
      </c>
      <c r="AW147" s="12" t="s">
        <v>35</v>
      </c>
      <c r="AX147" s="12" t="s">
        <v>71</v>
      </c>
      <c r="AY147" s="226" t="s">
        <v>145</v>
      </c>
    </row>
    <row r="148" spans="2:65" s="12" customFormat="1" ht="13.5">
      <c r="B148" s="216"/>
      <c r="C148" s="217"/>
      <c r="D148" s="213" t="s">
        <v>156</v>
      </c>
      <c r="E148" s="218" t="s">
        <v>21</v>
      </c>
      <c r="F148" s="219" t="s">
        <v>405</v>
      </c>
      <c r="G148" s="217"/>
      <c r="H148" s="220">
        <v>13.2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156</v>
      </c>
      <c r="AU148" s="226" t="s">
        <v>80</v>
      </c>
      <c r="AV148" s="12" t="s">
        <v>80</v>
      </c>
      <c r="AW148" s="12" t="s">
        <v>35</v>
      </c>
      <c r="AX148" s="12" t="s">
        <v>71</v>
      </c>
      <c r="AY148" s="226" t="s">
        <v>145</v>
      </c>
    </row>
    <row r="149" spans="2:65" s="1" customFormat="1" ht="16.5" customHeight="1">
      <c r="B149" s="39"/>
      <c r="C149" s="201" t="s">
        <v>248</v>
      </c>
      <c r="D149" s="201" t="s">
        <v>147</v>
      </c>
      <c r="E149" s="202" t="s">
        <v>406</v>
      </c>
      <c r="F149" s="203" t="s">
        <v>407</v>
      </c>
      <c r="G149" s="204" t="s">
        <v>150</v>
      </c>
      <c r="H149" s="205">
        <v>70.400000000000006</v>
      </c>
      <c r="I149" s="206"/>
      <c r="J149" s="207">
        <f>ROUND(I149*H149,2)</f>
        <v>0</v>
      </c>
      <c r="K149" s="203" t="s">
        <v>151</v>
      </c>
      <c r="L149" s="59"/>
      <c r="M149" s="208" t="s">
        <v>21</v>
      </c>
      <c r="N149" s="209" t="s">
        <v>42</v>
      </c>
      <c r="O149" s="40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AR149" s="22" t="s">
        <v>152</v>
      </c>
      <c r="AT149" s="22" t="s">
        <v>147</v>
      </c>
      <c r="AU149" s="22" t="s">
        <v>80</v>
      </c>
      <c r="AY149" s="22" t="s">
        <v>145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22" t="s">
        <v>78</v>
      </c>
      <c r="BK149" s="212">
        <f>ROUND(I149*H149,2)</f>
        <v>0</v>
      </c>
      <c r="BL149" s="22" t="s">
        <v>152</v>
      </c>
      <c r="BM149" s="22" t="s">
        <v>408</v>
      </c>
    </row>
    <row r="150" spans="2:65" s="1" customFormat="1" ht="13.5">
      <c r="B150" s="39"/>
      <c r="C150" s="61"/>
      <c r="D150" s="213" t="s">
        <v>154</v>
      </c>
      <c r="E150" s="61"/>
      <c r="F150" s="214" t="s">
        <v>409</v>
      </c>
      <c r="G150" s="61"/>
      <c r="H150" s="61"/>
      <c r="I150" s="170"/>
      <c r="J150" s="61"/>
      <c r="K150" s="61"/>
      <c r="L150" s="59"/>
      <c r="M150" s="215"/>
      <c r="N150" s="40"/>
      <c r="O150" s="40"/>
      <c r="P150" s="40"/>
      <c r="Q150" s="40"/>
      <c r="R150" s="40"/>
      <c r="S150" s="40"/>
      <c r="T150" s="76"/>
      <c r="AT150" s="22" t="s">
        <v>154</v>
      </c>
      <c r="AU150" s="22" t="s">
        <v>80</v>
      </c>
    </row>
    <row r="151" spans="2:65" s="12" customFormat="1" ht="13.5">
      <c r="B151" s="216"/>
      <c r="C151" s="217"/>
      <c r="D151" s="213" t="s">
        <v>156</v>
      </c>
      <c r="E151" s="218" t="s">
        <v>21</v>
      </c>
      <c r="F151" s="219" t="s">
        <v>410</v>
      </c>
      <c r="G151" s="217"/>
      <c r="H151" s="220">
        <v>70.400000000000006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156</v>
      </c>
      <c r="AU151" s="226" t="s">
        <v>80</v>
      </c>
      <c r="AV151" s="12" t="s">
        <v>80</v>
      </c>
      <c r="AW151" s="12" t="s">
        <v>35</v>
      </c>
      <c r="AX151" s="12" t="s">
        <v>71</v>
      </c>
      <c r="AY151" s="226" t="s">
        <v>145</v>
      </c>
    </row>
    <row r="152" spans="2:65" s="1" customFormat="1" ht="25.5" customHeight="1">
      <c r="B152" s="39"/>
      <c r="C152" s="201" t="s">
        <v>254</v>
      </c>
      <c r="D152" s="201" t="s">
        <v>147</v>
      </c>
      <c r="E152" s="202" t="s">
        <v>411</v>
      </c>
      <c r="F152" s="203" t="s">
        <v>412</v>
      </c>
      <c r="G152" s="204" t="s">
        <v>150</v>
      </c>
      <c r="H152" s="205">
        <v>9.9</v>
      </c>
      <c r="I152" s="206"/>
      <c r="J152" s="207">
        <f>ROUND(I152*H152,2)</f>
        <v>0</v>
      </c>
      <c r="K152" s="203" t="s">
        <v>151</v>
      </c>
      <c r="L152" s="59"/>
      <c r="M152" s="208" t="s">
        <v>21</v>
      </c>
      <c r="N152" s="209" t="s">
        <v>42</v>
      </c>
      <c r="O152" s="40"/>
      <c r="P152" s="210">
        <f>O152*H152</f>
        <v>0</v>
      </c>
      <c r="Q152" s="210">
        <v>8.4250000000000005E-2</v>
      </c>
      <c r="R152" s="210">
        <f>Q152*H152</f>
        <v>0.83407500000000012</v>
      </c>
      <c r="S152" s="210">
        <v>0</v>
      </c>
      <c r="T152" s="211">
        <f>S152*H152</f>
        <v>0</v>
      </c>
      <c r="AR152" s="22" t="s">
        <v>152</v>
      </c>
      <c r="AT152" s="22" t="s">
        <v>147</v>
      </c>
      <c r="AU152" s="22" t="s">
        <v>80</v>
      </c>
      <c r="AY152" s="22" t="s">
        <v>145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22" t="s">
        <v>78</v>
      </c>
      <c r="BK152" s="212">
        <f>ROUND(I152*H152,2)</f>
        <v>0</v>
      </c>
      <c r="BL152" s="22" t="s">
        <v>152</v>
      </c>
      <c r="BM152" s="22" t="s">
        <v>413</v>
      </c>
    </row>
    <row r="153" spans="2:65" s="1" customFormat="1" ht="40.5">
      <c r="B153" s="39"/>
      <c r="C153" s="61"/>
      <c r="D153" s="213" t="s">
        <v>154</v>
      </c>
      <c r="E153" s="61"/>
      <c r="F153" s="214" t="s">
        <v>414</v>
      </c>
      <c r="G153" s="61"/>
      <c r="H153" s="61"/>
      <c r="I153" s="170"/>
      <c r="J153" s="61"/>
      <c r="K153" s="61"/>
      <c r="L153" s="59"/>
      <c r="M153" s="215"/>
      <c r="N153" s="40"/>
      <c r="O153" s="40"/>
      <c r="P153" s="40"/>
      <c r="Q153" s="40"/>
      <c r="R153" s="40"/>
      <c r="S153" s="40"/>
      <c r="T153" s="76"/>
      <c r="AT153" s="22" t="s">
        <v>154</v>
      </c>
      <c r="AU153" s="22" t="s">
        <v>80</v>
      </c>
    </row>
    <row r="154" spans="2:65" s="12" customFormat="1" ht="13.5">
      <c r="B154" s="216"/>
      <c r="C154" s="217"/>
      <c r="D154" s="213" t="s">
        <v>156</v>
      </c>
      <c r="E154" s="218" t="s">
        <v>21</v>
      </c>
      <c r="F154" s="219" t="s">
        <v>415</v>
      </c>
      <c r="G154" s="217"/>
      <c r="H154" s="220">
        <v>9.9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156</v>
      </c>
      <c r="AU154" s="226" t="s">
        <v>80</v>
      </c>
      <c r="AV154" s="12" t="s">
        <v>80</v>
      </c>
      <c r="AW154" s="12" t="s">
        <v>35</v>
      </c>
      <c r="AX154" s="12" t="s">
        <v>71</v>
      </c>
      <c r="AY154" s="226" t="s">
        <v>145</v>
      </c>
    </row>
    <row r="155" spans="2:65" s="1" customFormat="1" ht="16.5" customHeight="1">
      <c r="B155" s="39"/>
      <c r="C155" s="233" t="s">
        <v>263</v>
      </c>
      <c r="D155" s="233" t="s">
        <v>329</v>
      </c>
      <c r="E155" s="234" t="s">
        <v>416</v>
      </c>
      <c r="F155" s="235" t="s">
        <v>417</v>
      </c>
      <c r="G155" s="236" t="s">
        <v>150</v>
      </c>
      <c r="H155" s="237">
        <v>10.196999999999999</v>
      </c>
      <c r="I155" s="238"/>
      <c r="J155" s="239">
        <f>ROUND(I155*H155,2)</f>
        <v>0</v>
      </c>
      <c r="K155" s="235" t="s">
        <v>151</v>
      </c>
      <c r="L155" s="240"/>
      <c r="M155" s="241" t="s">
        <v>21</v>
      </c>
      <c r="N155" s="242" t="s">
        <v>42</v>
      </c>
      <c r="O155" s="40"/>
      <c r="P155" s="210">
        <f>O155*H155</f>
        <v>0</v>
      </c>
      <c r="Q155" s="210">
        <v>0.13100000000000001</v>
      </c>
      <c r="R155" s="210">
        <f>Q155*H155</f>
        <v>1.335807</v>
      </c>
      <c r="S155" s="210">
        <v>0</v>
      </c>
      <c r="T155" s="211">
        <f>S155*H155</f>
        <v>0</v>
      </c>
      <c r="AR155" s="22" t="s">
        <v>192</v>
      </c>
      <c r="AT155" s="22" t="s">
        <v>329</v>
      </c>
      <c r="AU155" s="22" t="s">
        <v>80</v>
      </c>
      <c r="AY155" s="22" t="s">
        <v>145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22" t="s">
        <v>78</v>
      </c>
      <c r="BK155" s="212">
        <f>ROUND(I155*H155,2)</f>
        <v>0</v>
      </c>
      <c r="BL155" s="22" t="s">
        <v>152</v>
      </c>
      <c r="BM155" s="22" t="s">
        <v>418</v>
      </c>
    </row>
    <row r="156" spans="2:65" s="1" customFormat="1" ht="13.5">
      <c r="B156" s="39"/>
      <c r="C156" s="61"/>
      <c r="D156" s="213" t="s">
        <v>154</v>
      </c>
      <c r="E156" s="61"/>
      <c r="F156" s="214" t="s">
        <v>417</v>
      </c>
      <c r="G156" s="61"/>
      <c r="H156" s="61"/>
      <c r="I156" s="170"/>
      <c r="J156" s="61"/>
      <c r="K156" s="61"/>
      <c r="L156" s="59"/>
      <c r="M156" s="215"/>
      <c r="N156" s="40"/>
      <c r="O156" s="40"/>
      <c r="P156" s="40"/>
      <c r="Q156" s="40"/>
      <c r="R156" s="40"/>
      <c r="S156" s="40"/>
      <c r="T156" s="76"/>
      <c r="AT156" s="22" t="s">
        <v>154</v>
      </c>
      <c r="AU156" s="22" t="s">
        <v>80</v>
      </c>
    </row>
    <row r="157" spans="2:65" s="12" customFormat="1" ht="13.5">
      <c r="B157" s="216"/>
      <c r="C157" s="217"/>
      <c r="D157" s="213" t="s">
        <v>156</v>
      </c>
      <c r="E157" s="218" t="s">
        <v>21</v>
      </c>
      <c r="F157" s="219" t="s">
        <v>419</v>
      </c>
      <c r="G157" s="217"/>
      <c r="H157" s="220">
        <v>10.196999999999999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156</v>
      </c>
      <c r="AU157" s="226" t="s">
        <v>80</v>
      </c>
      <c r="AV157" s="12" t="s">
        <v>80</v>
      </c>
      <c r="AW157" s="12" t="s">
        <v>35</v>
      </c>
      <c r="AX157" s="12" t="s">
        <v>71</v>
      </c>
      <c r="AY157" s="226" t="s">
        <v>145</v>
      </c>
    </row>
    <row r="158" spans="2:65" s="1" customFormat="1" ht="25.5" customHeight="1">
      <c r="B158" s="39"/>
      <c r="C158" s="201" t="s">
        <v>268</v>
      </c>
      <c r="D158" s="201" t="s">
        <v>147</v>
      </c>
      <c r="E158" s="202" t="s">
        <v>420</v>
      </c>
      <c r="F158" s="203" t="s">
        <v>421</v>
      </c>
      <c r="G158" s="204" t="s">
        <v>150</v>
      </c>
      <c r="H158" s="205">
        <v>485.1</v>
      </c>
      <c r="I158" s="206"/>
      <c r="J158" s="207">
        <f>ROUND(I158*H158,2)</f>
        <v>0</v>
      </c>
      <c r="K158" s="203" t="s">
        <v>151</v>
      </c>
      <c r="L158" s="59"/>
      <c r="M158" s="208" t="s">
        <v>21</v>
      </c>
      <c r="N158" s="209" t="s">
        <v>42</v>
      </c>
      <c r="O158" s="40"/>
      <c r="P158" s="210">
        <f>O158*H158</f>
        <v>0</v>
      </c>
      <c r="Q158" s="210">
        <v>8.4250000000000005E-2</v>
      </c>
      <c r="R158" s="210">
        <f>Q158*H158</f>
        <v>40.869675000000008</v>
      </c>
      <c r="S158" s="210">
        <v>0</v>
      </c>
      <c r="T158" s="211">
        <f>S158*H158</f>
        <v>0</v>
      </c>
      <c r="AR158" s="22" t="s">
        <v>152</v>
      </c>
      <c r="AT158" s="22" t="s">
        <v>147</v>
      </c>
      <c r="AU158" s="22" t="s">
        <v>80</v>
      </c>
      <c r="AY158" s="22" t="s">
        <v>145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22" t="s">
        <v>78</v>
      </c>
      <c r="BK158" s="212">
        <f>ROUND(I158*H158,2)</f>
        <v>0</v>
      </c>
      <c r="BL158" s="22" t="s">
        <v>152</v>
      </c>
      <c r="BM158" s="22" t="s">
        <v>422</v>
      </c>
    </row>
    <row r="159" spans="2:65" s="1" customFormat="1" ht="40.5">
      <c r="B159" s="39"/>
      <c r="C159" s="61"/>
      <c r="D159" s="213" t="s">
        <v>154</v>
      </c>
      <c r="E159" s="61"/>
      <c r="F159" s="214" t="s">
        <v>423</v>
      </c>
      <c r="G159" s="61"/>
      <c r="H159" s="61"/>
      <c r="I159" s="170"/>
      <c r="J159" s="61"/>
      <c r="K159" s="61"/>
      <c r="L159" s="59"/>
      <c r="M159" s="215"/>
      <c r="N159" s="40"/>
      <c r="O159" s="40"/>
      <c r="P159" s="40"/>
      <c r="Q159" s="40"/>
      <c r="R159" s="40"/>
      <c r="S159" s="40"/>
      <c r="T159" s="76"/>
      <c r="AT159" s="22" t="s">
        <v>154</v>
      </c>
      <c r="AU159" s="22" t="s">
        <v>80</v>
      </c>
    </row>
    <row r="160" spans="2:65" s="12" customFormat="1" ht="13.5">
      <c r="B160" s="216"/>
      <c r="C160" s="217"/>
      <c r="D160" s="213" t="s">
        <v>156</v>
      </c>
      <c r="E160" s="218" t="s">
        <v>21</v>
      </c>
      <c r="F160" s="219" t="s">
        <v>424</v>
      </c>
      <c r="G160" s="217"/>
      <c r="H160" s="220">
        <v>485.1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156</v>
      </c>
      <c r="AU160" s="226" t="s">
        <v>80</v>
      </c>
      <c r="AV160" s="12" t="s">
        <v>80</v>
      </c>
      <c r="AW160" s="12" t="s">
        <v>35</v>
      </c>
      <c r="AX160" s="12" t="s">
        <v>71</v>
      </c>
      <c r="AY160" s="226" t="s">
        <v>145</v>
      </c>
    </row>
    <row r="161" spans="2:65" s="1" customFormat="1" ht="16.5" customHeight="1">
      <c r="B161" s="39"/>
      <c r="C161" s="233" t="s">
        <v>9</v>
      </c>
      <c r="D161" s="233" t="s">
        <v>329</v>
      </c>
      <c r="E161" s="234" t="s">
        <v>425</v>
      </c>
      <c r="F161" s="235" t="s">
        <v>426</v>
      </c>
      <c r="G161" s="236" t="s">
        <v>150</v>
      </c>
      <c r="H161" s="237">
        <v>489.95100000000002</v>
      </c>
      <c r="I161" s="238"/>
      <c r="J161" s="239">
        <f>ROUND(I161*H161,2)</f>
        <v>0</v>
      </c>
      <c r="K161" s="235" t="s">
        <v>151</v>
      </c>
      <c r="L161" s="240"/>
      <c r="M161" s="241" t="s">
        <v>21</v>
      </c>
      <c r="N161" s="242" t="s">
        <v>42</v>
      </c>
      <c r="O161" s="40"/>
      <c r="P161" s="210">
        <f>O161*H161</f>
        <v>0</v>
      </c>
      <c r="Q161" s="210">
        <v>0.13</v>
      </c>
      <c r="R161" s="210">
        <f>Q161*H161</f>
        <v>63.693630000000006</v>
      </c>
      <c r="S161" s="210">
        <v>0</v>
      </c>
      <c r="T161" s="211">
        <f>S161*H161</f>
        <v>0</v>
      </c>
      <c r="AR161" s="22" t="s">
        <v>192</v>
      </c>
      <c r="AT161" s="22" t="s">
        <v>329</v>
      </c>
      <c r="AU161" s="22" t="s">
        <v>80</v>
      </c>
      <c r="AY161" s="22" t="s">
        <v>145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22" t="s">
        <v>78</v>
      </c>
      <c r="BK161" s="212">
        <f>ROUND(I161*H161,2)</f>
        <v>0</v>
      </c>
      <c r="BL161" s="22" t="s">
        <v>152</v>
      </c>
      <c r="BM161" s="22" t="s">
        <v>427</v>
      </c>
    </row>
    <row r="162" spans="2:65" s="1" customFormat="1" ht="13.5">
      <c r="B162" s="39"/>
      <c r="C162" s="61"/>
      <c r="D162" s="213" t="s">
        <v>154</v>
      </c>
      <c r="E162" s="61"/>
      <c r="F162" s="214" t="s">
        <v>426</v>
      </c>
      <c r="G162" s="61"/>
      <c r="H162" s="61"/>
      <c r="I162" s="170"/>
      <c r="J162" s="61"/>
      <c r="K162" s="61"/>
      <c r="L162" s="59"/>
      <c r="M162" s="215"/>
      <c r="N162" s="40"/>
      <c r="O162" s="40"/>
      <c r="P162" s="40"/>
      <c r="Q162" s="40"/>
      <c r="R162" s="40"/>
      <c r="S162" s="40"/>
      <c r="T162" s="76"/>
      <c r="AT162" s="22" t="s">
        <v>154</v>
      </c>
      <c r="AU162" s="22" t="s">
        <v>80</v>
      </c>
    </row>
    <row r="163" spans="2:65" s="12" customFormat="1" ht="13.5">
      <c r="B163" s="216"/>
      <c r="C163" s="217"/>
      <c r="D163" s="213" t="s">
        <v>156</v>
      </c>
      <c r="E163" s="218" t="s">
        <v>21</v>
      </c>
      <c r="F163" s="219" t="s">
        <v>428</v>
      </c>
      <c r="G163" s="217"/>
      <c r="H163" s="220">
        <v>489.95100000000002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156</v>
      </c>
      <c r="AU163" s="226" t="s">
        <v>80</v>
      </c>
      <c r="AV163" s="12" t="s">
        <v>80</v>
      </c>
      <c r="AW163" s="12" t="s">
        <v>35</v>
      </c>
      <c r="AX163" s="12" t="s">
        <v>71</v>
      </c>
      <c r="AY163" s="226" t="s">
        <v>145</v>
      </c>
    </row>
    <row r="164" spans="2:65" s="1" customFormat="1" ht="25.5" customHeight="1">
      <c r="B164" s="39"/>
      <c r="C164" s="201" t="s">
        <v>315</v>
      </c>
      <c r="D164" s="201" t="s">
        <v>147</v>
      </c>
      <c r="E164" s="202" t="s">
        <v>429</v>
      </c>
      <c r="F164" s="203" t="s">
        <v>430</v>
      </c>
      <c r="G164" s="204" t="s">
        <v>150</v>
      </c>
      <c r="H164" s="205">
        <v>148.5</v>
      </c>
      <c r="I164" s="206"/>
      <c r="J164" s="207">
        <f>ROUND(I164*H164,2)</f>
        <v>0</v>
      </c>
      <c r="K164" s="203" t="s">
        <v>151</v>
      </c>
      <c r="L164" s="59"/>
      <c r="M164" s="208" t="s">
        <v>21</v>
      </c>
      <c r="N164" s="209" t="s">
        <v>42</v>
      </c>
      <c r="O164" s="40"/>
      <c r="P164" s="210">
        <f>O164*H164</f>
        <v>0</v>
      </c>
      <c r="Q164" s="210">
        <v>0.10362</v>
      </c>
      <c r="R164" s="210">
        <f>Q164*H164</f>
        <v>15.38757</v>
      </c>
      <c r="S164" s="210">
        <v>0</v>
      </c>
      <c r="T164" s="211">
        <f>S164*H164</f>
        <v>0</v>
      </c>
      <c r="AR164" s="22" t="s">
        <v>152</v>
      </c>
      <c r="AT164" s="22" t="s">
        <v>147</v>
      </c>
      <c r="AU164" s="22" t="s">
        <v>80</v>
      </c>
      <c r="AY164" s="22" t="s">
        <v>145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22" t="s">
        <v>78</v>
      </c>
      <c r="BK164" s="212">
        <f>ROUND(I164*H164,2)</f>
        <v>0</v>
      </c>
      <c r="BL164" s="22" t="s">
        <v>152</v>
      </c>
      <c r="BM164" s="22" t="s">
        <v>431</v>
      </c>
    </row>
    <row r="165" spans="2:65" s="1" customFormat="1" ht="40.5">
      <c r="B165" s="39"/>
      <c r="C165" s="61"/>
      <c r="D165" s="213" t="s">
        <v>154</v>
      </c>
      <c r="E165" s="61"/>
      <c r="F165" s="214" t="s">
        <v>432</v>
      </c>
      <c r="G165" s="61"/>
      <c r="H165" s="61"/>
      <c r="I165" s="170"/>
      <c r="J165" s="61"/>
      <c r="K165" s="61"/>
      <c r="L165" s="59"/>
      <c r="M165" s="215"/>
      <c r="N165" s="40"/>
      <c r="O165" s="40"/>
      <c r="P165" s="40"/>
      <c r="Q165" s="40"/>
      <c r="R165" s="40"/>
      <c r="S165" s="40"/>
      <c r="T165" s="76"/>
      <c r="AT165" s="22" t="s">
        <v>154</v>
      </c>
      <c r="AU165" s="22" t="s">
        <v>80</v>
      </c>
    </row>
    <row r="166" spans="2:65" s="12" customFormat="1" ht="13.5">
      <c r="B166" s="216"/>
      <c r="C166" s="217"/>
      <c r="D166" s="213" t="s">
        <v>156</v>
      </c>
      <c r="E166" s="218" t="s">
        <v>21</v>
      </c>
      <c r="F166" s="219" t="s">
        <v>433</v>
      </c>
      <c r="G166" s="217"/>
      <c r="H166" s="220">
        <v>148.5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156</v>
      </c>
      <c r="AU166" s="226" t="s">
        <v>80</v>
      </c>
      <c r="AV166" s="12" t="s">
        <v>80</v>
      </c>
      <c r="AW166" s="12" t="s">
        <v>35</v>
      </c>
      <c r="AX166" s="12" t="s">
        <v>71</v>
      </c>
      <c r="AY166" s="226" t="s">
        <v>145</v>
      </c>
    </row>
    <row r="167" spans="2:65" s="1" customFormat="1" ht="16.5" customHeight="1">
      <c r="B167" s="39"/>
      <c r="C167" s="233" t="s">
        <v>434</v>
      </c>
      <c r="D167" s="233" t="s">
        <v>329</v>
      </c>
      <c r="E167" s="234" t="s">
        <v>435</v>
      </c>
      <c r="F167" s="235" t="s">
        <v>436</v>
      </c>
      <c r="G167" s="236" t="s">
        <v>150</v>
      </c>
      <c r="H167" s="237">
        <v>151.47</v>
      </c>
      <c r="I167" s="238"/>
      <c r="J167" s="239">
        <f>ROUND(I167*H167,2)</f>
        <v>0</v>
      </c>
      <c r="K167" s="235" t="s">
        <v>151</v>
      </c>
      <c r="L167" s="240"/>
      <c r="M167" s="241" t="s">
        <v>21</v>
      </c>
      <c r="N167" s="242" t="s">
        <v>42</v>
      </c>
      <c r="O167" s="40"/>
      <c r="P167" s="210">
        <f>O167*H167</f>
        <v>0</v>
      </c>
      <c r="Q167" s="210">
        <v>0.17599999999999999</v>
      </c>
      <c r="R167" s="210">
        <f>Q167*H167</f>
        <v>26.658719999999999</v>
      </c>
      <c r="S167" s="210">
        <v>0</v>
      </c>
      <c r="T167" s="211">
        <f>S167*H167</f>
        <v>0</v>
      </c>
      <c r="AR167" s="22" t="s">
        <v>192</v>
      </c>
      <c r="AT167" s="22" t="s">
        <v>329</v>
      </c>
      <c r="AU167" s="22" t="s">
        <v>80</v>
      </c>
      <c r="AY167" s="22" t="s">
        <v>145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22" t="s">
        <v>78</v>
      </c>
      <c r="BK167" s="212">
        <f>ROUND(I167*H167,2)</f>
        <v>0</v>
      </c>
      <c r="BL167" s="22" t="s">
        <v>152</v>
      </c>
      <c r="BM167" s="22" t="s">
        <v>437</v>
      </c>
    </row>
    <row r="168" spans="2:65" s="1" customFormat="1" ht="13.5">
      <c r="B168" s="39"/>
      <c r="C168" s="61"/>
      <c r="D168" s="213" t="s">
        <v>154</v>
      </c>
      <c r="E168" s="61"/>
      <c r="F168" s="214" t="s">
        <v>436</v>
      </c>
      <c r="G168" s="61"/>
      <c r="H168" s="61"/>
      <c r="I168" s="170"/>
      <c r="J168" s="61"/>
      <c r="K168" s="61"/>
      <c r="L168" s="59"/>
      <c r="M168" s="215"/>
      <c r="N168" s="40"/>
      <c r="O168" s="40"/>
      <c r="P168" s="40"/>
      <c r="Q168" s="40"/>
      <c r="R168" s="40"/>
      <c r="S168" s="40"/>
      <c r="T168" s="76"/>
      <c r="AT168" s="22" t="s">
        <v>154</v>
      </c>
      <c r="AU168" s="22" t="s">
        <v>80</v>
      </c>
    </row>
    <row r="169" spans="2:65" s="12" customFormat="1" ht="13.5">
      <c r="B169" s="216"/>
      <c r="C169" s="217"/>
      <c r="D169" s="213" t="s">
        <v>156</v>
      </c>
      <c r="E169" s="218" t="s">
        <v>21</v>
      </c>
      <c r="F169" s="219" t="s">
        <v>438</v>
      </c>
      <c r="G169" s="217"/>
      <c r="H169" s="220">
        <v>151.47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156</v>
      </c>
      <c r="AU169" s="226" t="s">
        <v>80</v>
      </c>
      <c r="AV169" s="12" t="s">
        <v>80</v>
      </c>
      <c r="AW169" s="12" t="s">
        <v>35</v>
      </c>
      <c r="AX169" s="12" t="s">
        <v>71</v>
      </c>
      <c r="AY169" s="226" t="s">
        <v>145</v>
      </c>
    </row>
    <row r="170" spans="2:65" s="1" customFormat="1" ht="25.5" customHeight="1">
      <c r="B170" s="39"/>
      <c r="C170" s="201" t="s">
        <v>439</v>
      </c>
      <c r="D170" s="201" t="s">
        <v>147</v>
      </c>
      <c r="E170" s="202" t="s">
        <v>440</v>
      </c>
      <c r="F170" s="203" t="s">
        <v>441</v>
      </c>
      <c r="G170" s="204" t="s">
        <v>150</v>
      </c>
      <c r="H170" s="205">
        <v>13.2</v>
      </c>
      <c r="I170" s="206"/>
      <c r="J170" s="207">
        <f>ROUND(I170*H170,2)</f>
        <v>0</v>
      </c>
      <c r="K170" s="203" t="s">
        <v>151</v>
      </c>
      <c r="L170" s="59"/>
      <c r="M170" s="208" t="s">
        <v>21</v>
      </c>
      <c r="N170" s="209" t="s">
        <v>42</v>
      </c>
      <c r="O170" s="40"/>
      <c r="P170" s="210">
        <f>O170*H170</f>
        <v>0</v>
      </c>
      <c r="Q170" s="210">
        <v>9.8000000000000004E-2</v>
      </c>
      <c r="R170" s="210">
        <f>Q170*H170</f>
        <v>1.2936000000000001</v>
      </c>
      <c r="S170" s="210">
        <v>0</v>
      </c>
      <c r="T170" s="211">
        <f>S170*H170</f>
        <v>0</v>
      </c>
      <c r="AR170" s="22" t="s">
        <v>152</v>
      </c>
      <c r="AT170" s="22" t="s">
        <v>147</v>
      </c>
      <c r="AU170" s="22" t="s">
        <v>80</v>
      </c>
      <c r="AY170" s="22" t="s">
        <v>145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22" t="s">
        <v>78</v>
      </c>
      <c r="BK170" s="212">
        <f>ROUND(I170*H170,2)</f>
        <v>0</v>
      </c>
      <c r="BL170" s="22" t="s">
        <v>152</v>
      </c>
      <c r="BM170" s="22" t="s">
        <v>442</v>
      </c>
    </row>
    <row r="171" spans="2:65" s="1" customFormat="1" ht="40.5">
      <c r="B171" s="39"/>
      <c r="C171" s="61"/>
      <c r="D171" s="213" t="s">
        <v>154</v>
      </c>
      <c r="E171" s="61"/>
      <c r="F171" s="214" t="s">
        <v>443</v>
      </c>
      <c r="G171" s="61"/>
      <c r="H171" s="61"/>
      <c r="I171" s="170"/>
      <c r="J171" s="61"/>
      <c r="K171" s="61"/>
      <c r="L171" s="59"/>
      <c r="M171" s="215"/>
      <c r="N171" s="40"/>
      <c r="O171" s="40"/>
      <c r="P171" s="40"/>
      <c r="Q171" s="40"/>
      <c r="R171" s="40"/>
      <c r="S171" s="40"/>
      <c r="T171" s="76"/>
      <c r="AT171" s="22" t="s">
        <v>154</v>
      </c>
      <c r="AU171" s="22" t="s">
        <v>80</v>
      </c>
    </row>
    <row r="172" spans="2:65" s="12" customFormat="1" ht="13.5">
      <c r="B172" s="216"/>
      <c r="C172" s="217"/>
      <c r="D172" s="213" t="s">
        <v>156</v>
      </c>
      <c r="E172" s="218" t="s">
        <v>21</v>
      </c>
      <c r="F172" s="219" t="s">
        <v>444</v>
      </c>
      <c r="G172" s="217"/>
      <c r="H172" s="220">
        <v>13.2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156</v>
      </c>
      <c r="AU172" s="226" t="s">
        <v>80</v>
      </c>
      <c r="AV172" s="12" t="s">
        <v>80</v>
      </c>
      <c r="AW172" s="12" t="s">
        <v>35</v>
      </c>
      <c r="AX172" s="12" t="s">
        <v>71</v>
      </c>
      <c r="AY172" s="226" t="s">
        <v>145</v>
      </c>
    </row>
    <row r="173" spans="2:65" s="1" customFormat="1" ht="16.5" customHeight="1">
      <c r="B173" s="39"/>
      <c r="C173" s="233" t="s">
        <v>445</v>
      </c>
      <c r="D173" s="233" t="s">
        <v>329</v>
      </c>
      <c r="E173" s="234" t="s">
        <v>446</v>
      </c>
      <c r="F173" s="235" t="s">
        <v>447</v>
      </c>
      <c r="G173" s="236" t="s">
        <v>150</v>
      </c>
      <c r="H173" s="237">
        <v>13.596</v>
      </c>
      <c r="I173" s="238"/>
      <c r="J173" s="239">
        <f>ROUND(I173*H173,2)</f>
        <v>0</v>
      </c>
      <c r="K173" s="235" t="s">
        <v>151</v>
      </c>
      <c r="L173" s="240"/>
      <c r="M173" s="241" t="s">
        <v>21</v>
      </c>
      <c r="N173" s="242" t="s">
        <v>42</v>
      </c>
      <c r="O173" s="40"/>
      <c r="P173" s="210">
        <f>O173*H173</f>
        <v>0</v>
      </c>
      <c r="Q173" s="210">
        <v>0.1125</v>
      </c>
      <c r="R173" s="210">
        <f>Q173*H173</f>
        <v>1.52955</v>
      </c>
      <c r="S173" s="210">
        <v>0</v>
      </c>
      <c r="T173" s="211">
        <f>S173*H173</f>
        <v>0</v>
      </c>
      <c r="AR173" s="22" t="s">
        <v>192</v>
      </c>
      <c r="AT173" s="22" t="s">
        <v>329</v>
      </c>
      <c r="AU173" s="22" t="s">
        <v>80</v>
      </c>
      <c r="AY173" s="22" t="s">
        <v>145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22" t="s">
        <v>78</v>
      </c>
      <c r="BK173" s="212">
        <f>ROUND(I173*H173,2)</f>
        <v>0</v>
      </c>
      <c r="BL173" s="22" t="s">
        <v>152</v>
      </c>
      <c r="BM173" s="22" t="s">
        <v>448</v>
      </c>
    </row>
    <row r="174" spans="2:65" s="1" customFormat="1" ht="13.5">
      <c r="B174" s="39"/>
      <c r="C174" s="61"/>
      <c r="D174" s="213" t="s">
        <v>154</v>
      </c>
      <c r="E174" s="61"/>
      <c r="F174" s="214" t="s">
        <v>447</v>
      </c>
      <c r="G174" s="61"/>
      <c r="H174" s="61"/>
      <c r="I174" s="170"/>
      <c r="J174" s="61"/>
      <c r="K174" s="61"/>
      <c r="L174" s="59"/>
      <c r="M174" s="215"/>
      <c r="N174" s="40"/>
      <c r="O174" s="40"/>
      <c r="P174" s="40"/>
      <c r="Q174" s="40"/>
      <c r="R174" s="40"/>
      <c r="S174" s="40"/>
      <c r="T174" s="76"/>
      <c r="AT174" s="22" t="s">
        <v>154</v>
      </c>
      <c r="AU174" s="22" t="s">
        <v>80</v>
      </c>
    </row>
    <row r="175" spans="2:65" s="12" customFormat="1" ht="13.5">
      <c r="B175" s="216"/>
      <c r="C175" s="217"/>
      <c r="D175" s="213" t="s">
        <v>156</v>
      </c>
      <c r="E175" s="218" t="s">
        <v>21</v>
      </c>
      <c r="F175" s="219" t="s">
        <v>449</v>
      </c>
      <c r="G175" s="217"/>
      <c r="H175" s="220">
        <v>13.596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156</v>
      </c>
      <c r="AU175" s="226" t="s">
        <v>80</v>
      </c>
      <c r="AV175" s="12" t="s">
        <v>80</v>
      </c>
      <c r="AW175" s="12" t="s">
        <v>35</v>
      </c>
      <c r="AX175" s="12" t="s">
        <v>71</v>
      </c>
      <c r="AY175" s="226" t="s">
        <v>145</v>
      </c>
    </row>
    <row r="176" spans="2:65" s="11" customFormat="1" ht="29.85" customHeight="1">
      <c r="B176" s="185"/>
      <c r="C176" s="186"/>
      <c r="D176" s="187" t="s">
        <v>70</v>
      </c>
      <c r="E176" s="199" t="s">
        <v>192</v>
      </c>
      <c r="F176" s="199" t="s">
        <v>450</v>
      </c>
      <c r="G176" s="186"/>
      <c r="H176" s="186"/>
      <c r="I176" s="189"/>
      <c r="J176" s="200">
        <f>BK176</f>
        <v>0</v>
      </c>
      <c r="K176" s="186"/>
      <c r="L176" s="191"/>
      <c r="M176" s="192"/>
      <c r="N176" s="193"/>
      <c r="O176" s="193"/>
      <c r="P176" s="194">
        <f>SUM(P177:P182)</f>
        <v>0</v>
      </c>
      <c r="Q176" s="193"/>
      <c r="R176" s="194">
        <f>SUM(R177:R182)</f>
        <v>3.0372400000000002</v>
      </c>
      <c r="S176" s="193"/>
      <c r="T176" s="195">
        <f>SUM(T177:T182)</f>
        <v>0</v>
      </c>
      <c r="AR176" s="196" t="s">
        <v>78</v>
      </c>
      <c r="AT176" s="197" t="s">
        <v>70</v>
      </c>
      <c r="AU176" s="197" t="s">
        <v>78</v>
      </c>
      <c r="AY176" s="196" t="s">
        <v>145</v>
      </c>
      <c r="BK176" s="198">
        <f>SUM(BK177:BK182)</f>
        <v>0</v>
      </c>
    </row>
    <row r="177" spans="2:65" s="1" customFormat="1" ht="25.5" customHeight="1">
      <c r="B177" s="39"/>
      <c r="C177" s="201" t="s">
        <v>451</v>
      </c>
      <c r="D177" s="201" t="s">
        <v>147</v>
      </c>
      <c r="E177" s="202" t="s">
        <v>452</v>
      </c>
      <c r="F177" s="203" t="s">
        <v>453</v>
      </c>
      <c r="G177" s="204" t="s">
        <v>287</v>
      </c>
      <c r="H177" s="205">
        <v>5</v>
      </c>
      <c r="I177" s="206"/>
      <c r="J177" s="207">
        <f>ROUND(I177*H177,2)</f>
        <v>0</v>
      </c>
      <c r="K177" s="203" t="s">
        <v>21</v>
      </c>
      <c r="L177" s="59"/>
      <c r="M177" s="208" t="s">
        <v>21</v>
      </c>
      <c r="N177" s="209" t="s">
        <v>42</v>
      </c>
      <c r="O177" s="40"/>
      <c r="P177" s="210">
        <f>O177*H177</f>
        <v>0</v>
      </c>
      <c r="Q177" s="210">
        <v>0.42080000000000001</v>
      </c>
      <c r="R177" s="210">
        <f>Q177*H177</f>
        <v>2.1040000000000001</v>
      </c>
      <c r="S177" s="210">
        <v>0</v>
      </c>
      <c r="T177" s="211">
        <f>S177*H177</f>
        <v>0</v>
      </c>
      <c r="AR177" s="22" t="s">
        <v>152</v>
      </c>
      <c r="AT177" s="22" t="s">
        <v>147</v>
      </c>
      <c r="AU177" s="22" t="s">
        <v>80</v>
      </c>
      <c r="AY177" s="22" t="s">
        <v>145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22" t="s">
        <v>78</v>
      </c>
      <c r="BK177" s="212">
        <f>ROUND(I177*H177,2)</f>
        <v>0</v>
      </c>
      <c r="BL177" s="22" t="s">
        <v>152</v>
      </c>
      <c r="BM177" s="22" t="s">
        <v>454</v>
      </c>
    </row>
    <row r="178" spans="2:65" s="1" customFormat="1" ht="27">
      <c r="B178" s="39"/>
      <c r="C178" s="61"/>
      <c r="D178" s="213" t="s">
        <v>154</v>
      </c>
      <c r="E178" s="61"/>
      <c r="F178" s="214" t="s">
        <v>453</v>
      </c>
      <c r="G178" s="61"/>
      <c r="H178" s="61"/>
      <c r="I178" s="170"/>
      <c r="J178" s="61"/>
      <c r="K178" s="61"/>
      <c r="L178" s="59"/>
      <c r="M178" s="215"/>
      <c r="N178" s="40"/>
      <c r="O178" s="40"/>
      <c r="P178" s="40"/>
      <c r="Q178" s="40"/>
      <c r="R178" s="40"/>
      <c r="S178" s="40"/>
      <c r="T178" s="76"/>
      <c r="AT178" s="22" t="s">
        <v>154</v>
      </c>
      <c r="AU178" s="22" t="s">
        <v>80</v>
      </c>
    </row>
    <row r="179" spans="2:65" s="12" customFormat="1" ht="13.5">
      <c r="B179" s="216"/>
      <c r="C179" s="217"/>
      <c r="D179" s="213" t="s">
        <v>156</v>
      </c>
      <c r="E179" s="218" t="s">
        <v>21</v>
      </c>
      <c r="F179" s="219" t="s">
        <v>455</v>
      </c>
      <c r="G179" s="217"/>
      <c r="H179" s="220">
        <v>5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156</v>
      </c>
      <c r="AU179" s="226" t="s">
        <v>80</v>
      </c>
      <c r="AV179" s="12" t="s">
        <v>80</v>
      </c>
      <c r="AW179" s="12" t="s">
        <v>35</v>
      </c>
      <c r="AX179" s="12" t="s">
        <v>71</v>
      </c>
      <c r="AY179" s="226" t="s">
        <v>145</v>
      </c>
    </row>
    <row r="180" spans="2:65" s="1" customFormat="1" ht="25.5" customHeight="1">
      <c r="B180" s="39"/>
      <c r="C180" s="201" t="s">
        <v>456</v>
      </c>
      <c r="D180" s="201" t="s">
        <v>147</v>
      </c>
      <c r="E180" s="202" t="s">
        <v>457</v>
      </c>
      <c r="F180" s="203" t="s">
        <v>458</v>
      </c>
      <c r="G180" s="204" t="s">
        <v>287</v>
      </c>
      <c r="H180" s="205">
        <v>3</v>
      </c>
      <c r="I180" s="206"/>
      <c r="J180" s="207">
        <f>ROUND(I180*H180,2)</f>
        <v>0</v>
      </c>
      <c r="K180" s="203" t="s">
        <v>21</v>
      </c>
      <c r="L180" s="59"/>
      <c r="M180" s="208" t="s">
        <v>21</v>
      </c>
      <c r="N180" s="209" t="s">
        <v>42</v>
      </c>
      <c r="O180" s="40"/>
      <c r="P180" s="210">
        <f>O180*H180</f>
        <v>0</v>
      </c>
      <c r="Q180" s="210">
        <v>0.31108000000000002</v>
      </c>
      <c r="R180" s="210">
        <f>Q180*H180</f>
        <v>0.93324000000000007</v>
      </c>
      <c r="S180" s="210">
        <v>0</v>
      </c>
      <c r="T180" s="211">
        <f>S180*H180</f>
        <v>0</v>
      </c>
      <c r="AR180" s="22" t="s">
        <v>152</v>
      </c>
      <c r="AT180" s="22" t="s">
        <v>147</v>
      </c>
      <c r="AU180" s="22" t="s">
        <v>80</v>
      </c>
      <c r="AY180" s="22" t="s">
        <v>145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22" t="s">
        <v>78</v>
      </c>
      <c r="BK180" s="212">
        <f>ROUND(I180*H180,2)</f>
        <v>0</v>
      </c>
      <c r="BL180" s="22" t="s">
        <v>152</v>
      </c>
      <c r="BM180" s="22" t="s">
        <v>459</v>
      </c>
    </row>
    <row r="181" spans="2:65" s="1" customFormat="1" ht="27">
      <c r="B181" s="39"/>
      <c r="C181" s="61"/>
      <c r="D181" s="213" t="s">
        <v>154</v>
      </c>
      <c r="E181" s="61"/>
      <c r="F181" s="214" t="s">
        <v>460</v>
      </c>
      <c r="G181" s="61"/>
      <c r="H181" s="61"/>
      <c r="I181" s="170"/>
      <c r="J181" s="61"/>
      <c r="K181" s="61"/>
      <c r="L181" s="59"/>
      <c r="M181" s="215"/>
      <c r="N181" s="40"/>
      <c r="O181" s="40"/>
      <c r="P181" s="40"/>
      <c r="Q181" s="40"/>
      <c r="R181" s="40"/>
      <c r="S181" s="40"/>
      <c r="T181" s="76"/>
      <c r="AT181" s="22" t="s">
        <v>154</v>
      </c>
      <c r="AU181" s="22" t="s">
        <v>80</v>
      </c>
    </row>
    <row r="182" spans="2:65" s="12" customFormat="1" ht="13.5">
      <c r="B182" s="216"/>
      <c r="C182" s="217"/>
      <c r="D182" s="213" t="s">
        <v>156</v>
      </c>
      <c r="E182" s="218" t="s">
        <v>21</v>
      </c>
      <c r="F182" s="219" t="s">
        <v>461</v>
      </c>
      <c r="G182" s="217"/>
      <c r="H182" s="220">
        <v>3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156</v>
      </c>
      <c r="AU182" s="226" t="s">
        <v>80</v>
      </c>
      <c r="AV182" s="12" t="s">
        <v>80</v>
      </c>
      <c r="AW182" s="12" t="s">
        <v>35</v>
      </c>
      <c r="AX182" s="12" t="s">
        <v>71</v>
      </c>
      <c r="AY182" s="226" t="s">
        <v>145</v>
      </c>
    </row>
    <row r="183" spans="2:65" s="11" customFormat="1" ht="29.85" customHeight="1">
      <c r="B183" s="185"/>
      <c r="C183" s="186"/>
      <c r="D183" s="187" t="s">
        <v>70</v>
      </c>
      <c r="E183" s="199" t="s">
        <v>198</v>
      </c>
      <c r="F183" s="199" t="s">
        <v>239</v>
      </c>
      <c r="G183" s="186"/>
      <c r="H183" s="186"/>
      <c r="I183" s="189"/>
      <c r="J183" s="200">
        <f>BK183</f>
        <v>0</v>
      </c>
      <c r="K183" s="186"/>
      <c r="L183" s="191"/>
      <c r="M183" s="192"/>
      <c r="N183" s="193"/>
      <c r="O183" s="193"/>
      <c r="P183" s="194">
        <f>SUM(P184:P217)</f>
        <v>0</v>
      </c>
      <c r="Q183" s="193"/>
      <c r="R183" s="194">
        <f>SUM(R184:R217)</f>
        <v>231.36620360000001</v>
      </c>
      <c r="S183" s="193"/>
      <c r="T183" s="195">
        <f>SUM(T184:T217)</f>
        <v>0</v>
      </c>
      <c r="AR183" s="196" t="s">
        <v>78</v>
      </c>
      <c r="AT183" s="197" t="s">
        <v>70</v>
      </c>
      <c r="AU183" s="197" t="s">
        <v>78</v>
      </c>
      <c r="AY183" s="196" t="s">
        <v>145</v>
      </c>
      <c r="BK183" s="198">
        <f>SUM(BK184:BK217)</f>
        <v>0</v>
      </c>
    </row>
    <row r="184" spans="2:65" s="1" customFormat="1" ht="25.5" customHeight="1">
      <c r="B184" s="39"/>
      <c r="C184" s="201" t="s">
        <v>462</v>
      </c>
      <c r="D184" s="201" t="s">
        <v>147</v>
      </c>
      <c r="E184" s="202" t="s">
        <v>463</v>
      </c>
      <c r="F184" s="203" t="s">
        <v>464</v>
      </c>
      <c r="G184" s="204" t="s">
        <v>201</v>
      </c>
      <c r="H184" s="205">
        <v>352</v>
      </c>
      <c r="I184" s="206"/>
      <c r="J184" s="207">
        <f>ROUND(I184*H184,2)</f>
        <v>0</v>
      </c>
      <c r="K184" s="203" t="s">
        <v>151</v>
      </c>
      <c r="L184" s="59"/>
      <c r="M184" s="208" t="s">
        <v>21</v>
      </c>
      <c r="N184" s="209" t="s">
        <v>42</v>
      </c>
      <c r="O184" s="40"/>
      <c r="P184" s="210">
        <f>O184*H184</f>
        <v>0</v>
      </c>
      <c r="Q184" s="210">
        <v>0.15540000000000001</v>
      </c>
      <c r="R184" s="210">
        <f>Q184*H184</f>
        <v>54.700800000000001</v>
      </c>
      <c r="S184" s="210">
        <v>0</v>
      </c>
      <c r="T184" s="211">
        <f>S184*H184</f>
        <v>0</v>
      </c>
      <c r="AR184" s="22" t="s">
        <v>152</v>
      </c>
      <c r="AT184" s="22" t="s">
        <v>147</v>
      </c>
      <c r="AU184" s="22" t="s">
        <v>80</v>
      </c>
      <c r="AY184" s="22" t="s">
        <v>145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22" t="s">
        <v>78</v>
      </c>
      <c r="BK184" s="212">
        <f>ROUND(I184*H184,2)</f>
        <v>0</v>
      </c>
      <c r="BL184" s="22" t="s">
        <v>152</v>
      </c>
      <c r="BM184" s="22" t="s">
        <v>465</v>
      </c>
    </row>
    <row r="185" spans="2:65" s="1" customFormat="1" ht="27">
      <c r="B185" s="39"/>
      <c r="C185" s="61"/>
      <c r="D185" s="213" t="s">
        <v>154</v>
      </c>
      <c r="E185" s="61"/>
      <c r="F185" s="214" t="s">
        <v>466</v>
      </c>
      <c r="G185" s="61"/>
      <c r="H185" s="61"/>
      <c r="I185" s="170"/>
      <c r="J185" s="61"/>
      <c r="K185" s="61"/>
      <c r="L185" s="59"/>
      <c r="M185" s="215"/>
      <c r="N185" s="40"/>
      <c r="O185" s="40"/>
      <c r="P185" s="40"/>
      <c r="Q185" s="40"/>
      <c r="R185" s="40"/>
      <c r="S185" s="40"/>
      <c r="T185" s="76"/>
      <c r="AT185" s="22" t="s">
        <v>154</v>
      </c>
      <c r="AU185" s="22" t="s">
        <v>80</v>
      </c>
    </row>
    <row r="186" spans="2:65" s="12" customFormat="1" ht="13.5">
      <c r="B186" s="216"/>
      <c r="C186" s="217"/>
      <c r="D186" s="213" t="s">
        <v>156</v>
      </c>
      <c r="E186" s="218" t="s">
        <v>21</v>
      </c>
      <c r="F186" s="219" t="s">
        <v>467</v>
      </c>
      <c r="G186" s="217"/>
      <c r="H186" s="220">
        <v>352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156</v>
      </c>
      <c r="AU186" s="226" t="s">
        <v>80</v>
      </c>
      <c r="AV186" s="12" t="s">
        <v>80</v>
      </c>
      <c r="AW186" s="12" t="s">
        <v>35</v>
      </c>
      <c r="AX186" s="12" t="s">
        <v>71</v>
      </c>
      <c r="AY186" s="226" t="s">
        <v>145</v>
      </c>
    </row>
    <row r="187" spans="2:65" s="1" customFormat="1" ht="16.5" customHeight="1">
      <c r="B187" s="39"/>
      <c r="C187" s="233" t="s">
        <v>468</v>
      </c>
      <c r="D187" s="233" t="s">
        <v>329</v>
      </c>
      <c r="E187" s="234" t="s">
        <v>469</v>
      </c>
      <c r="F187" s="235" t="s">
        <v>470</v>
      </c>
      <c r="G187" s="236" t="s">
        <v>201</v>
      </c>
      <c r="H187" s="237">
        <v>352</v>
      </c>
      <c r="I187" s="238"/>
      <c r="J187" s="239">
        <f>ROUND(I187*H187,2)</f>
        <v>0</v>
      </c>
      <c r="K187" s="235" t="s">
        <v>151</v>
      </c>
      <c r="L187" s="240"/>
      <c r="M187" s="241" t="s">
        <v>21</v>
      </c>
      <c r="N187" s="242" t="s">
        <v>42</v>
      </c>
      <c r="O187" s="40"/>
      <c r="P187" s="210">
        <f>O187*H187</f>
        <v>0</v>
      </c>
      <c r="Q187" s="210">
        <v>8.1000000000000003E-2</v>
      </c>
      <c r="R187" s="210">
        <f>Q187*H187</f>
        <v>28.512</v>
      </c>
      <c r="S187" s="210">
        <v>0</v>
      </c>
      <c r="T187" s="211">
        <f>S187*H187</f>
        <v>0</v>
      </c>
      <c r="AR187" s="22" t="s">
        <v>192</v>
      </c>
      <c r="AT187" s="22" t="s">
        <v>329</v>
      </c>
      <c r="AU187" s="22" t="s">
        <v>80</v>
      </c>
      <c r="AY187" s="22" t="s">
        <v>145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22" t="s">
        <v>78</v>
      </c>
      <c r="BK187" s="212">
        <f>ROUND(I187*H187,2)</f>
        <v>0</v>
      </c>
      <c r="BL187" s="22" t="s">
        <v>152</v>
      </c>
      <c r="BM187" s="22" t="s">
        <v>471</v>
      </c>
    </row>
    <row r="188" spans="2:65" s="1" customFormat="1" ht="13.5">
      <c r="B188" s="39"/>
      <c r="C188" s="61"/>
      <c r="D188" s="213" t="s">
        <v>154</v>
      </c>
      <c r="E188" s="61"/>
      <c r="F188" s="214" t="s">
        <v>470</v>
      </c>
      <c r="G188" s="61"/>
      <c r="H188" s="61"/>
      <c r="I188" s="170"/>
      <c r="J188" s="61"/>
      <c r="K188" s="61"/>
      <c r="L188" s="59"/>
      <c r="M188" s="215"/>
      <c r="N188" s="40"/>
      <c r="O188" s="40"/>
      <c r="P188" s="40"/>
      <c r="Q188" s="40"/>
      <c r="R188" s="40"/>
      <c r="S188" s="40"/>
      <c r="T188" s="76"/>
      <c r="AT188" s="22" t="s">
        <v>154</v>
      </c>
      <c r="AU188" s="22" t="s">
        <v>80</v>
      </c>
    </row>
    <row r="189" spans="2:65" s="12" customFormat="1" ht="13.5">
      <c r="B189" s="216"/>
      <c r="C189" s="217"/>
      <c r="D189" s="213" t="s">
        <v>156</v>
      </c>
      <c r="E189" s="218" t="s">
        <v>21</v>
      </c>
      <c r="F189" s="219" t="s">
        <v>467</v>
      </c>
      <c r="G189" s="217"/>
      <c r="H189" s="220">
        <v>352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156</v>
      </c>
      <c r="AU189" s="226" t="s">
        <v>80</v>
      </c>
      <c r="AV189" s="12" t="s">
        <v>80</v>
      </c>
      <c r="AW189" s="12" t="s">
        <v>35</v>
      </c>
      <c r="AX189" s="12" t="s">
        <v>71</v>
      </c>
      <c r="AY189" s="226" t="s">
        <v>145</v>
      </c>
    </row>
    <row r="190" spans="2:65" s="1" customFormat="1" ht="16.5" customHeight="1">
      <c r="B190" s="39"/>
      <c r="C190" s="201" t="s">
        <v>472</v>
      </c>
      <c r="D190" s="201" t="s">
        <v>147</v>
      </c>
      <c r="E190" s="202" t="s">
        <v>473</v>
      </c>
      <c r="F190" s="203" t="s">
        <v>474</v>
      </c>
      <c r="G190" s="204" t="s">
        <v>201</v>
      </c>
      <c r="H190" s="205">
        <v>276.10000000000002</v>
      </c>
      <c r="I190" s="206"/>
      <c r="J190" s="207">
        <f>ROUND(I190*H190,2)</f>
        <v>0</v>
      </c>
      <c r="K190" s="203" t="s">
        <v>151</v>
      </c>
      <c r="L190" s="59"/>
      <c r="M190" s="208" t="s">
        <v>21</v>
      </c>
      <c r="N190" s="209" t="s">
        <v>42</v>
      </c>
      <c r="O190" s="40"/>
      <c r="P190" s="210">
        <f>O190*H190</f>
        <v>0</v>
      </c>
      <c r="Q190" s="210">
        <v>0.10095</v>
      </c>
      <c r="R190" s="210">
        <f>Q190*H190</f>
        <v>27.872295000000001</v>
      </c>
      <c r="S190" s="210">
        <v>0</v>
      </c>
      <c r="T190" s="211">
        <f>S190*H190</f>
        <v>0</v>
      </c>
      <c r="AR190" s="22" t="s">
        <v>152</v>
      </c>
      <c r="AT190" s="22" t="s">
        <v>147</v>
      </c>
      <c r="AU190" s="22" t="s">
        <v>80</v>
      </c>
      <c r="AY190" s="22" t="s">
        <v>145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22" t="s">
        <v>78</v>
      </c>
      <c r="BK190" s="212">
        <f>ROUND(I190*H190,2)</f>
        <v>0</v>
      </c>
      <c r="BL190" s="22" t="s">
        <v>152</v>
      </c>
      <c r="BM190" s="22" t="s">
        <v>475</v>
      </c>
    </row>
    <row r="191" spans="2:65" s="1" customFormat="1" ht="27">
      <c r="B191" s="39"/>
      <c r="C191" s="61"/>
      <c r="D191" s="213" t="s">
        <v>154</v>
      </c>
      <c r="E191" s="61"/>
      <c r="F191" s="214" t="s">
        <v>476</v>
      </c>
      <c r="G191" s="61"/>
      <c r="H191" s="61"/>
      <c r="I191" s="170"/>
      <c r="J191" s="61"/>
      <c r="K191" s="61"/>
      <c r="L191" s="59"/>
      <c r="M191" s="215"/>
      <c r="N191" s="40"/>
      <c r="O191" s="40"/>
      <c r="P191" s="40"/>
      <c r="Q191" s="40"/>
      <c r="R191" s="40"/>
      <c r="S191" s="40"/>
      <c r="T191" s="76"/>
      <c r="AT191" s="22" t="s">
        <v>154</v>
      </c>
      <c r="AU191" s="22" t="s">
        <v>80</v>
      </c>
    </row>
    <row r="192" spans="2:65" s="12" customFormat="1" ht="13.5">
      <c r="B192" s="216"/>
      <c r="C192" s="217"/>
      <c r="D192" s="213" t="s">
        <v>156</v>
      </c>
      <c r="E192" s="218" t="s">
        <v>21</v>
      </c>
      <c r="F192" s="219" t="s">
        <v>477</v>
      </c>
      <c r="G192" s="217"/>
      <c r="H192" s="220">
        <v>276.10000000000002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156</v>
      </c>
      <c r="AU192" s="226" t="s">
        <v>80</v>
      </c>
      <c r="AV192" s="12" t="s">
        <v>80</v>
      </c>
      <c r="AW192" s="12" t="s">
        <v>35</v>
      </c>
      <c r="AX192" s="12" t="s">
        <v>71</v>
      </c>
      <c r="AY192" s="226" t="s">
        <v>145</v>
      </c>
    </row>
    <row r="193" spans="2:65" s="1" customFormat="1" ht="16.5" customHeight="1">
      <c r="B193" s="39"/>
      <c r="C193" s="233" t="s">
        <v>478</v>
      </c>
      <c r="D193" s="233" t="s">
        <v>329</v>
      </c>
      <c r="E193" s="234" t="s">
        <v>479</v>
      </c>
      <c r="F193" s="235" t="s">
        <v>480</v>
      </c>
      <c r="G193" s="236" t="s">
        <v>201</v>
      </c>
      <c r="H193" s="237">
        <v>276.10000000000002</v>
      </c>
      <c r="I193" s="238"/>
      <c r="J193" s="239">
        <f>ROUND(I193*H193,2)</f>
        <v>0</v>
      </c>
      <c r="K193" s="235" t="s">
        <v>151</v>
      </c>
      <c r="L193" s="240"/>
      <c r="M193" s="241" t="s">
        <v>21</v>
      </c>
      <c r="N193" s="242" t="s">
        <v>42</v>
      </c>
      <c r="O193" s="40"/>
      <c r="P193" s="210">
        <f>O193*H193</f>
        <v>0</v>
      </c>
      <c r="Q193" s="210">
        <v>3.3500000000000002E-2</v>
      </c>
      <c r="R193" s="210">
        <f>Q193*H193</f>
        <v>9.2493500000000015</v>
      </c>
      <c r="S193" s="210">
        <v>0</v>
      </c>
      <c r="T193" s="211">
        <f>S193*H193</f>
        <v>0</v>
      </c>
      <c r="AR193" s="22" t="s">
        <v>192</v>
      </c>
      <c r="AT193" s="22" t="s">
        <v>329</v>
      </c>
      <c r="AU193" s="22" t="s">
        <v>80</v>
      </c>
      <c r="AY193" s="22" t="s">
        <v>145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22" t="s">
        <v>78</v>
      </c>
      <c r="BK193" s="212">
        <f>ROUND(I193*H193,2)</f>
        <v>0</v>
      </c>
      <c r="BL193" s="22" t="s">
        <v>152</v>
      </c>
      <c r="BM193" s="22" t="s">
        <v>481</v>
      </c>
    </row>
    <row r="194" spans="2:65" s="1" customFormat="1" ht="13.5">
      <c r="B194" s="39"/>
      <c r="C194" s="61"/>
      <c r="D194" s="213" t="s">
        <v>154</v>
      </c>
      <c r="E194" s="61"/>
      <c r="F194" s="214" t="s">
        <v>480</v>
      </c>
      <c r="G194" s="61"/>
      <c r="H194" s="61"/>
      <c r="I194" s="170"/>
      <c r="J194" s="61"/>
      <c r="K194" s="61"/>
      <c r="L194" s="59"/>
      <c r="M194" s="215"/>
      <c r="N194" s="40"/>
      <c r="O194" s="40"/>
      <c r="P194" s="40"/>
      <c r="Q194" s="40"/>
      <c r="R194" s="40"/>
      <c r="S194" s="40"/>
      <c r="T194" s="76"/>
      <c r="AT194" s="22" t="s">
        <v>154</v>
      </c>
      <c r="AU194" s="22" t="s">
        <v>80</v>
      </c>
    </row>
    <row r="195" spans="2:65" s="12" customFormat="1" ht="13.5">
      <c r="B195" s="216"/>
      <c r="C195" s="217"/>
      <c r="D195" s="213" t="s">
        <v>156</v>
      </c>
      <c r="E195" s="218" t="s">
        <v>21</v>
      </c>
      <c r="F195" s="219" t="s">
        <v>477</v>
      </c>
      <c r="G195" s="217"/>
      <c r="H195" s="220">
        <v>276.10000000000002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156</v>
      </c>
      <c r="AU195" s="226" t="s">
        <v>80</v>
      </c>
      <c r="AV195" s="12" t="s">
        <v>80</v>
      </c>
      <c r="AW195" s="12" t="s">
        <v>35</v>
      </c>
      <c r="AX195" s="12" t="s">
        <v>71</v>
      </c>
      <c r="AY195" s="226" t="s">
        <v>145</v>
      </c>
    </row>
    <row r="196" spans="2:65" s="1" customFormat="1" ht="25.5" customHeight="1">
      <c r="B196" s="39"/>
      <c r="C196" s="201" t="s">
        <v>482</v>
      </c>
      <c r="D196" s="201" t="s">
        <v>147</v>
      </c>
      <c r="E196" s="202" t="s">
        <v>483</v>
      </c>
      <c r="F196" s="203" t="s">
        <v>484</v>
      </c>
      <c r="G196" s="204" t="s">
        <v>287</v>
      </c>
      <c r="H196" s="205">
        <v>5</v>
      </c>
      <c r="I196" s="206"/>
      <c r="J196" s="207">
        <f>ROUND(I196*H196,2)</f>
        <v>0</v>
      </c>
      <c r="K196" s="203" t="s">
        <v>21</v>
      </c>
      <c r="L196" s="59"/>
      <c r="M196" s="208" t="s">
        <v>21</v>
      </c>
      <c r="N196" s="209" t="s">
        <v>42</v>
      </c>
      <c r="O196" s="40"/>
      <c r="P196" s="210">
        <f>O196*H196</f>
        <v>0</v>
      </c>
      <c r="Q196" s="210">
        <v>3.25</v>
      </c>
      <c r="R196" s="210">
        <f>Q196*H196</f>
        <v>16.25</v>
      </c>
      <c r="S196" s="210">
        <v>0</v>
      </c>
      <c r="T196" s="211">
        <f>S196*H196</f>
        <v>0</v>
      </c>
      <c r="AR196" s="22" t="s">
        <v>152</v>
      </c>
      <c r="AT196" s="22" t="s">
        <v>147</v>
      </c>
      <c r="AU196" s="22" t="s">
        <v>80</v>
      </c>
      <c r="AY196" s="22" t="s">
        <v>145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22" t="s">
        <v>78</v>
      </c>
      <c r="BK196" s="212">
        <f>ROUND(I196*H196,2)</f>
        <v>0</v>
      </c>
      <c r="BL196" s="22" t="s">
        <v>152</v>
      </c>
      <c r="BM196" s="22" t="s">
        <v>485</v>
      </c>
    </row>
    <row r="197" spans="2:65" s="1" customFormat="1" ht="13.5">
      <c r="B197" s="39"/>
      <c r="C197" s="61"/>
      <c r="D197" s="213" t="s">
        <v>154</v>
      </c>
      <c r="E197" s="61"/>
      <c r="F197" s="214" t="s">
        <v>486</v>
      </c>
      <c r="G197" s="61"/>
      <c r="H197" s="61"/>
      <c r="I197" s="170"/>
      <c r="J197" s="61"/>
      <c r="K197" s="61"/>
      <c r="L197" s="59"/>
      <c r="M197" s="215"/>
      <c r="N197" s="40"/>
      <c r="O197" s="40"/>
      <c r="P197" s="40"/>
      <c r="Q197" s="40"/>
      <c r="R197" s="40"/>
      <c r="S197" s="40"/>
      <c r="T197" s="76"/>
      <c r="AT197" s="22" t="s">
        <v>154</v>
      </c>
      <c r="AU197" s="22" t="s">
        <v>80</v>
      </c>
    </row>
    <row r="198" spans="2:65" s="1" customFormat="1" ht="27">
      <c r="B198" s="39"/>
      <c r="C198" s="61"/>
      <c r="D198" s="213" t="s">
        <v>333</v>
      </c>
      <c r="E198" s="61"/>
      <c r="F198" s="243" t="s">
        <v>487</v>
      </c>
      <c r="G198" s="61"/>
      <c r="H198" s="61"/>
      <c r="I198" s="170"/>
      <c r="J198" s="61"/>
      <c r="K198" s="61"/>
      <c r="L198" s="59"/>
      <c r="M198" s="215"/>
      <c r="N198" s="40"/>
      <c r="O198" s="40"/>
      <c r="P198" s="40"/>
      <c r="Q198" s="40"/>
      <c r="R198" s="40"/>
      <c r="S198" s="40"/>
      <c r="T198" s="76"/>
      <c r="AT198" s="22" t="s">
        <v>333</v>
      </c>
      <c r="AU198" s="22" t="s">
        <v>80</v>
      </c>
    </row>
    <row r="199" spans="2:65" s="12" customFormat="1" ht="13.5">
      <c r="B199" s="216"/>
      <c r="C199" s="217"/>
      <c r="D199" s="213" t="s">
        <v>156</v>
      </c>
      <c r="E199" s="218" t="s">
        <v>21</v>
      </c>
      <c r="F199" s="219" t="s">
        <v>488</v>
      </c>
      <c r="G199" s="217"/>
      <c r="H199" s="220">
        <v>5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156</v>
      </c>
      <c r="AU199" s="226" t="s">
        <v>80</v>
      </c>
      <c r="AV199" s="12" t="s">
        <v>80</v>
      </c>
      <c r="AW199" s="12" t="s">
        <v>35</v>
      </c>
      <c r="AX199" s="12" t="s">
        <v>71</v>
      </c>
      <c r="AY199" s="226" t="s">
        <v>145</v>
      </c>
    </row>
    <row r="200" spans="2:65" s="1" customFormat="1" ht="16.5" customHeight="1">
      <c r="B200" s="39"/>
      <c r="C200" s="201" t="s">
        <v>489</v>
      </c>
      <c r="D200" s="201" t="s">
        <v>147</v>
      </c>
      <c r="E200" s="202" t="s">
        <v>490</v>
      </c>
      <c r="F200" s="203" t="s">
        <v>491</v>
      </c>
      <c r="G200" s="204" t="s">
        <v>201</v>
      </c>
      <c r="H200" s="205">
        <v>73.7</v>
      </c>
      <c r="I200" s="206"/>
      <c r="J200" s="207">
        <f>ROUND(I200*H200,2)</f>
        <v>0</v>
      </c>
      <c r="K200" s="203" t="s">
        <v>151</v>
      </c>
      <c r="L200" s="59"/>
      <c r="M200" s="208" t="s">
        <v>21</v>
      </c>
      <c r="N200" s="209" t="s">
        <v>42</v>
      </c>
      <c r="O200" s="40"/>
      <c r="P200" s="210">
        <f>O200*H200</f>
        <v>0</v>
      </c>
      <c r="Q200" s="210">
        <v>0.58896999999999999</v>
      </c>
      <c r="R200" s="210">
        <f>Q200*H200</f>
        <v>43.407088999999999</v>
      </c>
      <c r="S200" s="210">
        <v>0</v>
      </c>
      <c r="T200" s="211">
        <f>S200*H200</f>
        <v>0</v>
      </c>
      <c r="AR200" s="22" t="s">
        <v>152</v>
      </c>
      <c r="AT200" s="22" t="s">
        <v>147</v>
      </c>
      <c r="AU200" s="22" t="s">
        <v>80</v>
      </c>
      <c r="AY200" s="22" t="s">
        <v>145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22" t="s">
        <v>78</v>
      </c>
      <c r="BK200" s="212">
        <f>ROUND(I200*H200,2)</f>
        <v>0</v>
      </c>
      <c r="BL200" s="22" t="s">
        <v>152</v>
      </c>
      <c r="BM200" s="22" t="s">
        <v>492</v>
      </c>
    </row>
    <row r="201" spans="2:65" s="1" customFormat="1" ht="13.5">
      <c r="B201" s="39"/>
      <c r="C201" s="61"/>
      <c r="D201" s="213" t="s">
        <v>154</v>
      </c>
      <c r="E201" s="61"/>
      <c r="F201" s="214" t="s">
        <v>493</v>
      </c>
      <c r="G201" s="61"/>
      <c r="H201" s="61"/>
      <c r="I201" s="170"/>
      <c r="J201" s="61"/>
      <c r="K201" s="61"/>
      <c r="L201" s="59"/>
      <c r="M201" s="215"/>
      <c r="N201" s="40"/>
      <c r="O201" s="40"/>
      <c r="P201" s="40"/>
      <c r="Q201" s="40"/>
      <c r="R201" s="40"/>
      <c r="S201" s="40"/>
      <c r="T201" s="76"/>
      <c r="AT201" s="22" t="s">
        <v>154</v>
      </c>
      <c r="AU201" s="22" t="s">
        <v>80</v>
      </c>
    </row>
    <row r="202" spans="2:65" s="12" customFormat="1" ht="13.5">
      <c r="B202" s="216"/>
      <c r="C202" s="217"/>
      <c r="D202" s="213" t="s">
        <v>156</v>
      </c>
      <c r="E202" s="218" t="s">
        <v>21</v>
      </c>
      <c r="F202" s="219" t="s">
        <v>494</v>
      </c>
      <c r="G202" s="217"/>
      <c r="H202" s="220">
        <v>73.7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156</v>
      </c>
      <c r="AU202" s="226" t="s">
        <v>80</v>
      </c>
      <c r="AV202" s="12" t="s">
        <v>80</v>
      </c>
      <c r="AW202" s="12" t="s">
        <v>35</v>
      </c>
      <c r="AX202" s="12" t="s">
        <v>71</v>
      </c>
      <c r="AY202" s="226" t="s">
        <v>145</v>
      </c>
    </row>
    <row r="203" spans="2:65" s="1" customFormat="1" ht="16.5" customHeight="1">
      <c r="B203" s="39"/>
      <c r="C203" s="233" t="s">
        <v>495</v>
      </c>
      <c r="D203" s="233" t="s">
        <v>329</v>
      </c>
      <c r="E203" s="234" t="s">
        <v>496</v>
      </c>
      <c r="F203" s="235" t="s">
        <v>497</v>
      </c>
      <c r="G203" s="236" t="s">
        <v>201</v>
      </c>
      <c r="H203" s="237">
        <v>74.805999999999997</v>
      </c>
      <c r="I203" s="238"/>
      <c r="J203" s="239">
        <f>ROUND(I203*H203,2)</f>
        <v>0</v>
      </c>
      <c r="K203" s="235" t="s">
        <v>151</v>
      </c>
      <c r="L203" s="240"/>
      <c r="M203" s="241" t="s">
        <v>21</v>
      </c>
      <c r="N203" s="242" t="s">
        <v>42</v>
      </c>
      <c r="O203" s="40"/>
      <c r="P203" s="210">
        <f>O203*H203</f>
        <v>0</v>
      </c>
      <c r="Q203" s="210">
        <v>0.23</v>
      </c>
      <c r="R203" s="210">
        <f>Q203*H203</f>
        <v>17.205380000000002</v>
      </c>
      <c r="S203" s="210">
        <v>0</v>
      </c>
      <c r="T203" s="211">
        <f>S203*H203</f>
        <v>0</v>
      </c>
      <c r="AR203" s="22" t="s">
        <v>192</v>
      </c>
      <c r="AT203" s="22" t="s">
        <v>329</v>
      </c>
      <c r="AU203" s="22" t="s">
        <v>80</v>
      </c>
      <c r="AY203" s="22" t="s">
        <v>145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22" t="s">
        <v>78</v>
      </c>
      <c r="BK203" s="212">
        <f>ROUND(I203*H203,2)</f>
        <v>0</v>
      </c>
      <c r="BL203" s="22" t="s">
        <v>152</v>
      </c>
      <c r="BM203" s="22" t="s">
        <v>498</v>
      </c>
    </row>
    <row r="204" spans="2:65" s="1" customFormat="1" ht="13.5">
      <c r="B204" s="39"/>
      <c r="C204" s="61"/>
      <c r="D204" s="213" t="s">
        <v>154</v>
      </c>
      <c r="E204" s="61"/>
      <c r="F204" s="214" t="s">
        <v>497</v>
      </c>
      <c r="G204" s="61"/>
      <c r="H204" s="61"/>
      <c r="I204" s="170"/>
      <c r="J204" s="61"/>
      <c r="K204" s="61"/>
      <c r="L204" s="59"/>
      <c r="M204" s="215"/>
      <c r="N204" s="40"/>
      <c r="O204" s="40"/>
      <c r="P204" s="40"/>
      <c r="Q204" s="40"/>
      <c r="R204" s="40"/>
      <c r="S204" s="40"/>
      <c r="T204" s="76"/>
      <c r="AT204" s="22" t="s">
        <v>154</v>
      </c>
      <c r="AU204" s="22" t="s">
        <v>80</v>
      </c>
    </row>
    <row r="205" spans="2:65" s="12" customFormat="1" ht="13.5">
      <c r="B205" s="216"/>
      <c r="C205" s="217"/>
      <c r="D205" s="213" t="s">
        <v>156</v>
      </c>
      <c r="E205" s="218" t="s">
        <v>21</v>
      </c>
      <c r="F205" s="219" t="s">
        <v>494</v>
      </c>
      <c r="G205" s="217"/>
      <c r="H205" s="220">
        <v>73.7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156</v>
      </c>
      <c r="AU205" s="226" t="s">
        <v>80</v>
      </c>
      <c r="AV205" s="12" t="s">
        <v>80</v>
      </c>
      <c r="AW205" s="12" t="s">
        <v>35</v>
      </c>
      <c r="AX205" s="12" t="s">
        <v>71</v>
      </c>
      <c r="AY205" s="226" t="s">
        <v>145</v>
      </c>
    </row>
    <row r="206" spans="2:65" s="12" customFormat="1" ht="13.5">
      <c r="B206" s="216"/>
      <c r="C206" s="217"/>
      <c r="D206" s="213" t="s">
        <v>156</v>
      </c>
      <c r="E206" s="217"/>
      <c r="F206" s="219" t="s">
        <v>499</v>
      </c>
      <c r="G206" s="217"/>
      <c r="H206" s="220">
        <v>74.805999999999997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156</v>
      </c>
      <c r="AU206" s="226" t="s">
        <v>80</v>
      </c>
      <c r="AV206" s="12" t="s">
        <v>80</v>
      </c>
      <c r="AW206" s="12" t="s">
        <v>6</v>
      </c>
      <c r="AX206" s="12" t="s">
        <v>78</v>
      </c>
      <c r="AY206" s="226" t="s">
        <v>145</v>
      </c>
    </row>
    <row r="207" spans="2:65" s="1" customFormat="1" ht="16.5" customHeight="1">
      <c r="B207" s="39"/>
      <c r="C207" s="201" t="s">
        <v>500</v>
      </c>
      <c r="D207" s="201" t="s">
        <v>147</v>
      </c>
      <c r="E207" s="202" t="s">
        <v>501</v>
      </c>
      <c r="F207" s="203" t="s">
        <v>502</v>
      </c>
      <c r="G207" s="204" t="s">
        <v>208</v>
      </c>
      <c r="H207" s="205">
        <v>11.055</v>
      </c>
      <c r="I207" s="206"/>
      <c r="J207" s="207">
        <f>ROUND(I207*H207,2)</f>
        <v>0</v>
      </c>
      <c r="K207" s="203" t="s">
        <v>151</v>
      </c>
      <c r="L207" s="59"/>
      <c r="M207" s="208" t="s">
        <v>21</v>
      </c>
      <c r="N207" s="209" t="s">
        <v>42</v>
      </c>
      <c r="O207" s="40"/>
      <c r="P207" s="210">
        <f>O207*H207</f>
        <v>0</v>
      </c>
      <c r="Q207" s="210">
        <v>2.2667199999999998</v>
      </c>
      <c r="R207" s="210">
        <f>Q207*H207</f>
        <v>25.058589599999998</v>
      </c>
      <c r="S207" s="210">
        <v>0</v>
      </c>
      <c r="T207" s="211">
        <f>S207*H207</f>
        <v>0</v>
      </c>
      <c r="AR207" s="22" t="s">
        <v>152</v>
      </c>
      <c r="AT207" s="22" t="s">
        <v>147</v>
      </c>
      <c r="AU207" s="22" t="s">
        <v>80</v>
      </c>
      <c r="AY207" s="22" t="s">
        <v>145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22" t="s">
        <v>78</v>
      </c>
      <c r="BK207" s="212">
        <f>ROUND(I207*H207,2)</f>
        <v>0</v>
      </c>
      <c r="BL207" s="22" t="s">
        <v>152</v>
      </c>
      <c r="BM207" s="22" t="s">
        <v>503</v>
      </c>
    </row>
    <row r="208" spans="2:65" s="1" customFormat="1" ht="13.5">
      <c r="B208" s="39"/>
      <c r="C208" s="61"/>
      <c r="D208" s="213" t="s">
        <v>154</v>
      </c>
      <c r="E208" s="61"/>
      <c r="F208" s="214" t="s">
        <v>504</v>
      </c>
      <c r="G208" s="61"/>
      <c r="H208" s="61"/>
      <c r="I208" s="170"/>
      <c r="J208" s="61"/>
      <c r="K208" s="61"/>
      <c r="L208" s="59"/>
      <c r="M208" s="215"/>
      <c r="N208" s="40"/>
      <c r="O208" s="40"/>
      <c r="P208" s="40"/>
      <c r="Q208" s="40"/>
      <c r="R208" s="40"/>
      <c r="S208" s="40"/>
      <c r="T208" s="76"/>
      <c r="AT208" s="22" t="s">
        <v>154</v>
      </c>
      <c r="AU208" s="22" t="s">
        <v>80</v>
      </c>
    </row>
    <row r="209" spans="2:65" s="12" customFormat="1" ht="27">
      <c r="B209" s="216"/>
      <c r="C209" s="217"/>
      <c r="D209" s="213" t="s">
        <v>156</v>
      </c>
      <c r="E209" s="218" t="s">
        <v>21</v>
      </c>
      <c r="F209" s="219" t="s">
        <v>505</v>
      </c>
      <c r="G209" s="217"/>
      <c r="H209" s="220">
        <v>11.055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156</v>
      </c>
      <c r="AU209" s="226" t="s">
        <v>80</v>
      </c>
      <c r="AV209" s="12" t="s">
        <v>80</v>
      </c>
      <c r="AW209" s="12" t="s">
        <v>35</v>
      </c>
      <c r="AX209" s="12" t="s">
        <v>71</v>
      </c>
      <c r="AY209" s="226" t="s">
        <v>145</v>
      </c>
    </row>
    <row r="210" spans="2:65" s="1" customFormat="1" ht="25.5" customHeight="1">
      <c r="B210" s="39"/>
      <c r="C210" s="201" t="s">
        <v>506</v>
      </c>
      <c r="D210" s="201" t="s">
        <v>147</v>
      </c>
      <c r="E210" s="202" t="s">
        <v>507</v>
      </c>
      <c r="F210" s="203" t="s">
        <v>508</v>
      </c>
      <c r="G210" s="204" t="s">
        <v>201</v>
      </c>
      <c r="H210" s="205">
        <v>20</v>
      </c>
      <c r="I210" s="206"/>
      <c r="J210" s="207">
        <f>ROUND(I210*H210,2)</f>
        <v>0</v>
      </c>
      <c r="K210" s="203" t="s">
        <v>151</v>
      </c>
      <c r="L210" s="59"/>
      <c r="M210" s="208" t="s">
        <v>21</v>
      </c>
      <c r="N210" s="209" t="s">
        <v>42</v>
      </c>
      <c r="O210" s="40"/>
      <c r="P210" s="210">
        <f>O210*H210</f>
        <v>0</v>
      </c>
      <c r="Q210" s="210">
        <v>0.13095999999999999</v>
      </c>
      <c r="R210" s="210">
        <f>Q210*H210</f>
        <v>2.6191999999999998</v>
      </c>
      <c r="S210" s="210">
        <v>0</v>
      </c>
      <c r="T210" s="211">
        <f>S210*H210</f>
        <v>0</v>
      </c>
      <c r="AR210" s="22" t="s">
        <v>152</v>
      </c>
      <c r="AT210" s="22" t="s">
        <v>147</v>
      </c>
      <c r="AU210" s="22" t="s">
        <v>80</v>
      </c>
      <c r="AY210" s="22" t="s">
        <v>145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22" t="s">
        <v>78</v>
      </c>
      <c r="BK210" s="212">
        <f>ROUND(I210*H210,2)</f>
        <v>0</v>
      </c>
      <c r="BL210" s="22" t="s">
        <v>152</v>
      </c>
      <c r="BM210" s="22" t="s">
        <v>509</v>
      </c>
    </row>
    <row r="211" spans="2:65" s="1" customFormat="1" ht="27">
      <c r="B211" s="39"/>
      <c r="C211" s="61"/>
      <c r="D211" s="213" t="s">
        <v>154</v>
      </c>
      <c r="E211" s="61"/>
      <c r="F211" s="214" t="s">
        <v>510</v>
      </c>
      <c r="G211" s="61"/>
      <c r="H211" s="61"/>
      <c r="I211" s="170"/>
      <c r="J211" s="61"/>
      <c r="K211" s="61"/>
      <c r="L211" s="59"/>
      <c r="M211" s="215"/>
      <c r="N211" s="40"/>
      <c r="O211" s="40"/>
      <c r="P211" s="40"/>
      <c r="Q211" s="40"/>
      <c r="R211" s="40"/>
      <c r="S211" s="40"/>
      <c r="T211" s="76"/>
      <c r="AT211" s="22" t="s">
        <v>154</v>
      </c>
      <c r="AU211" s="22" t="s">
        <v>80</v>
      </c>
    </row>
    <row r="212" spans="2:65" s="12" customFormat="1" ht="13.5">
      <c r="B212" s="216"/>
      <c r="C212" s="217"/>
      <c r="D212" s="213" t="s">
        <v>156</v>
      </c>
      <c r="E212" s="218" t="s">
        <v>21</v>
      </c>
      <c r="F212" s="219" t="s">
        <v>511</v>
      </c>
      <c r="G212" s="217"/>
      <c r="H212" s="220">
        <v>20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156</v>
      </c>
      <c r="AU212" s="226" t="s">
        <v>80</v>
      </c>
      <c r="AV212" s="12" t="s">
        <v>80</v>
      </c>
      <c r="AW212" s="12" t="s">
        <v>35</v>
      </c>
      <c r="AX212" s="12" t="s">
        <v>71</v>
      </c>
      <c r="AY212" s="226" t="s">
        <v>145</v>
      </c>
    </row>
    <row r="213" spans="2:65" s="1" customFormat="1" ht="16.5" customHeight="1">
      <c r="B213" s="39"/>
      <c r="C213" s="233" t="s">
        <v>512</v>
      </c>
      <c r="D213" s="233" t="s">
        <v>329</v>
      </c>
      <c r="E213" s="234" t="s">
        <v>513</v>
      </c>
      <c r="F213" s="235" t="s">
        <v>514</v>
      </c>
      <c r="G213" s="236" t="s">
        <v>201</v>
      </c>
      <c r="H213" s="237">
        <v>20</v>
      </c>
      <c r="I213" s="238"/>
      <c r="J213" s="239">
        <f>ROUND(I213*H213,2)</f>
        <v>0</v>
      </c>
      <c r="K213" s="235" t="s">
        <v>21</v>
      </c>
      <c r="L213" s="240"/>
      <c r="M213" s="241" t="s">
        <v>21</v>
      </c>
      <c r="N213" s="242" t="s">
        <v>42</v>
      </c>
      <c r="O213" s="40"/>
      <c r="P213" s="210">
        <f>O213*H213</f>
        <v>0</v>
      </c>
      <c r="Q213" s="210">
        <v>0.25755</v>
      </c>
      <c r="R213" s="210">
        <f>Q213*H213</f>
        <v>5.1509999999999998</v>
      </c>
      <c r="S213" s="210">
        <v>0</v>
      </c>
      <c r="T213" s="211">
        <f>S213*H213</f>
        <v>0</v>
      </c>
      <c r="AR213" s="22" t="s">
        <v>192</v>
      </c>
      <c r="AT213" s="22" t="s">
        <v>329</v>
      </c>
      <c r="AU213" s="22" t="s">
        <v>80</v>
      </c>
      <c r="AY213" s="22" t="s">
        <v>145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22" t="s">
        <v>78</v>
      </c>
      <c r="BK213" s="212">
        <f>ROUND(I213*H213,2)</f>
        <v>0</v>
      </c>
      <c r="BL213" s="22" t="s">
        <v>152</v>
      </c>
      <c r="BM213" s="22" t="s">
        <v>515</v>
      </c>
    </row>
    <row r="214" spans="2:65" s="1" customFormat="1" ht="13.5">
      <c r="B214" s="39"/>
      <c r="C214" s="61"/>
      <c r="D214" s="213" t="s">
        <v>154</v>
      </c>
      <c r="E214" s="61"/>
      <c r="F214" s="214" t="s">
        <v>516</v>
      </c>
      <c r="G214" s="61"/>
      <c r="H214" s="61"/>
      <c r="I214" s="170"/>
      <c r="J214" s="61"/>
      <c r="K214" s="61"/>
      <c r="L214" s="59"/>
      <c r="M214" s="215"/>
      <c r="N214" s="40"/>
      <c r="O214" s="40"/>
      <c r="P214" s="40"/>
      <c r="Q214" s="40"/>
      <c r="R214" s="40"/>
      <c r="S214" s="40"/>
      <c r="T214" s="76"/>
      <c r="AT214" s="22" t="s">
        <v>154</v>
      </c>
      <c r="AU214" s="22" t="s">
        <v>80</v>
      </c>
    </row>
    <row r="215" spans="2:65" s="1" customFormat="1" ht="25.5" customHeight="1">
      <c r="B215" s="39"/>
      <c r="C215" s="201" t="s">
        <v>517</v>
      </c>
      <c r="D215" s="201" t="s">
        <v>147</v>
      </c>
      <c r="E215" s="202" t="s">
        <v>518</v>
      </c>
      <c r="F215" s="203" t="s">
        <v>519</v>
      </c>
      <c r="G215" s="204" t="s">
        <v>150</v>
      </c>
      <c r="H215" s="205">
        <v>50</v>
      </c>
      <c r="I215" s="206"/>
      <c r="J215" s="207">
        <f>ROUND(I215*H215,2)</f>
        <v>0</v>
      </c>
      <c r="K215" s="203" t="s">
        <v>151</v>
      </c>
      <c r="L215" s="59"/>
      <c r="M215" s="208" t="s">
        <v>21</v>
      </c>
      <c r="N215" s="209" t="s">
        <v>42</v>
      </c>
      <c r="O215" s="40"/>
      <c r="P215" s="210">
        <f>O215*H215</f>
        <v>0</v>
      </c>
      <c r="Q215" s="210">
        <v>2.681E-2</v>
      </c>
      <c r="R215" s="210">
        <f>Q215*H215</f>
        <v>1.3405</v>
      </c>
      <c r="S215" s="210">
        <v>0</v>
      </c>
      <c r="T215" s="211">
        <f>S215*H215</f>
        <v>0</v>
      </c>
      <c r="AR215" s="22" t="s">
        <v>152</v>
      </c>
      <c r="AT215" s="22" t="s">
        <v>147</v>
      </c>
      <c r="AU215" s="22" t="s">
        <v>80</v>
      </c>
      <c r="AY215" s="22" t="s">
        <v>145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22" t="s">
        <v>78</v>
      </c>
      <c r="BK215" s="212">
        <f>ROUND(I215*H215,2)</f>
        <v>0</v>
      </c>
      <c r="BL215" s="22" t="s">
        <v>152</v>
      </c>
      <c r="BM215" s="22" t="s">
        <v>520</v>
      </c>
    </row>
    <row r="216" spans="2:65" s="1" customFormat="1" ht="27">
      <c r="B216" s="39"/>
      <c r="C216" s="61"/>
      <c r="D216" s="213" t="s">
        <v>154</v>
      </c>
      <c r="E216" s="61"/>
      <c r="F216" s="214" t="s">
        <v>521</v>
      </c>
      <c r="G216" s="61"/>
      <c r="H216" s="61"/>
      <c r="I216" s="170"/>
      <c r="J216" s="61"/>
      <c r="K216" s="61"/>
      <c r="L216" s="59"/>
      <c r="M216" s="215"/>
      <c r="N216" s="40"/>
      <c r="O216" s="40"/>
      <c r="P216" s="40"/>
      <c r="Q216" s="40"/>
      <c r="R216" s="40"/>
      <c r="S216" s="40"/>
      <c r="T216" s="76"/>
      <c r="AT216" s="22" t="s">
        <v>154</v>
      </c>
      <c r="AU216" s="22" t="s">
        <v>80</v>
      </c>
    </row>
    <row r="217" spans="2:65" s="12" customFormat="1" ht="13.5">
      <c r="B217" s="216"/>
      <c r="C217" s="217"/>
      <c r="D217" s="213" t="s">
        <v>156</v>
      </c>
      <c r="E217" s="218" t="s">
        <v>21</v>
      </c>
      <c r="F217" s="219" t="s">
        <v>522</v>
      </c>
      <c r="G217" s="217"/>
      <c r="H217" s="220">
        <v>50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156</v>
      </c>
      <c r="AU217" s="226" t="s">
        <v>80</v>
      </c>
      <c r="AV217" s="12" t="s">
        <v>80</v>
      </c>
      <c r="AW217" s="12" t="s">
        <v>35</v>
      </c>
      <c r="AX217" s="12" t="s">
        <v>71</v>
      </c>
      <c r="AY217" s="226" t="s">
        <v>145</v>
      </c>
    </row>
    <row r="218" spans="2:65" s="11" customFormat="1" ht="29.85" customHeight="1">
      <c r="B218" s="185"/>
      <c r="C218" s="186"/>
      <c r="D218" s="187" t="s">
        <v>70</v>
      </c>
      <c r="E218" s="199" t="s">
        <v>523</v>
      </c>
      <c r="F218" s="199" t="s">
        <v>524</v>
      </c>
      <c r="G218" s="186"/>
      <c r="H218" s="186"/>
      <c r="I218" s="189"/>
      <c r="J218" s="200">
        <f>BK218</f>
        <v>0</v>
      </c>
      <c r="K218" s="186"/>
      <c r="L218" s="191"/>
      <c r="M218" s="192"/>
      <c r="N218" s="193"/>
      <c r="O218" s="193"/>
      <c r="P218" s="194">
        <f>SUM(P219:P222)</f>
        <v>0</v>
      </c>
      <c r="Q218" s="193"/>
      <c r="R218" s="194">
        <f>SUM(R219:R222)</f>
        <v>0</v>
      </c>
      <c r="S218" s="193"/>
      <c r="T218" s="195">
        <f>SUM(T219:T222)</f>
        <v>0</v>
      </c>
      <c r="AR218" s="196" t="s">
        <v>78</v>
      </c>
      <c r="AT218" s="197" t="s">
        <v>70</v>
      </c>
      <c r="AU218" s="197" t="s">
        <v>78</v>
      </c>
      <c r="AY218" s="196" t="s">
        <v>145</v>
      </c>
      <c r="BK218" s="198">
        <f>SUM(BK219:BK222)</f>
        <v>0</v>
      </c>
    </row>
    <row r="219" spans="2:65" s="1" customFormat="1" ht="16.5" customHeight="1">
      <c r="B219" s="39"/>
      <c r="C219" s="201" t="s">
        <v>525</v>
      </c>
      <c r="D219" s="201" t="s">
        <v>147</v>
      </c>
      <c r="E219" s="202" t="s">
        <v>526</v>
      </c>
      <c r="F219" s="203" t="s">
        <v>527</v>
      </c>
      <c r="G219" s="204" t="s">
        <v>234</v>
      </c>
      <c r="H219" s="205">
        <v>389.96100000000001</v>
      </c>
      <c r="I219" s="206"/>
      <c r="J219" s="207">
        <f>ROUND(I219*H219,2)</f>
        <v>0</v>
      </c>
      <c r="K219" s="203" t="s">
        <v>151</v>
      </c>
      <c r="L219" s="59"/>
      <c r="M219" s="208" t="s">
        <v>21</v>
      </c>
      <c r="N219" s="209" t="s">
        <v>42</v>
      </c>
      <c r="O219" s="40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AR219" s="22" t="s">
        <v>152</v>
      </c>
      <c r="AT219" s="22" t="s">
        <v>147</v>
      </c>
      <c r="AU219" s="22" t="s">
        <v>80</v>
      </c>
      <c r="AY219" s="22" t="s">
        <v>145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22" t="s">
        <v>78</v>
      </c>
      <c r="BK219" s="212">
        <f>ROUND(I219*H219,2)</f>
        <v>0</v>
      </c>
      <c r="BL219" s="22" t="s">
        <v>152</v>
      </c>
      <c r="BM219" s="22" t="s">
        <v>528</v>
      </c>
    </row>
    <row r="220" spans="2:65" s="1" customFormat="1" ht="27">
      <c r="B220" s="39"/>
      <c r="C220" s="61"/>
      <c r="D220" s="213" t="s">
        <v>154</v>
      </c>
      <c r="E220" s="61"/>
      <c r="F220" s="214" t="s">
        <v>529</v>
      </c>
      <c r="G220" s="61"/>
      <c r="H220" s="61"/>
      <c r="I220" s="170"/>
      <c r="J220" s="61"/>
      <c r="K220" s="61"/>
      <c r="L220" s="59"/>
      <c r="M220" s="215"/>
      <c r="N220" s="40"/>
      <c r="O220" s="40"/>
      <c r="P220" s="40"/>
      <c r="Q220" s="40"/>
      <c r="R220" s="40"/>
      <c r="S220" s="40"/>
      <c r="T220" s="76"/>
      <c r="AT220" s="22" t="s">
        <v>154</v>
      </c>
      <c r="AU220" s="22" t="s">
        <v>80</v>
      </c>
    </row>
    <row r="221" spans="2:65" s="1" customFormat="1" ht="25.5" customHeight="1">
      <c r="B221" s="39"/>
      <c r="C221" s="201" t="s">
        <v>530</v>
      </c>
      <c r="D221" s="201" t="s">
        <v>147</v>
      </c>
      <c r="E221" s="202" t="s">
        <v>531</v>
      </c>
      <c r="F221" s="203" t="s">
        <v>532</v>
      </c>
      <c r="G221" s="204" t="s">
        <v>234</v>
      </c>
      <c r="H221" s="205">
        <v>389.96100000000001</v>
      </c>
      <c r="I221" s="206"/>
      <c r="J221" s="207">
        <f>ROUND(I221*H221,2)</f>
        <v>0</v>
      </c>
      <c r="K221" s="203" t="s">
        <v>151</v>
      </c>
      <c r="L221" s="59"/>
      <c r="M221" s="208" t="s">
        <v>21</v>
      </c>
      <c r="N221" s="209" t="s">
        <v>42</v>
      </c>
      <c r="O221" s="40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AR221" s="22" t="s">
        <v>152</v>
      </c>
      <c r="AT221" s="22" t="s">
        <v>147</v>
      </c>
      <c r="AU221" s="22" t="s">
        <v>80</v>
      </c>
      <c r="AY221" s="22" t="s">
        <v>145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22" t="s">
        <v>78</v>
      </c>
      <c r="BK221" s="212">
        <f>ROUND(I221*H221,2)</f>
        <v>0</v>
      </c>
      <c r="BL221" s="22" t="s">
        <v>152</v>
      </c>
      <c r="BM221" s="22" t="s">
        <v>533</v>
      </c>
    </row>
    <row r="222" spans="2:65" s="1" customFormat="1" ht="27">
      <c r="B222" s="39"/>
      <c r="C222" s="61"/>
      <c r="D222" s="213" t="s">
        <v>154</v>
      </c>
      <c r="E222" s="61"/>
      <c r="F222" s="214" t="s">
        <v>534</v>
      </c>
      <c r="G222" s="61"/>
      <c r="H222" s="61"/>
      <c r="I222" s="170"/>
      <c r="J222" s="61"/>
      <c r="K222" s="61"/>
      <c r="L222" s="59"/>
      <c r="M222" s="215"/>
      <c r="N222" s="40"/>
      <c r="O222" s="40"/>
      <c r="P222" s="40"/>
      <c r="Q222" s="40"/>
      <c r="R222" s="40"/>
      <c r="S222" s="40"/>
      <c r="T222" s="76"/>
      <c r="AT222" s="22" t="s">
        <v>154</v>
      </c>
      <c r="AU222" s="22" t="s">
        <v>80</v>
      </c>
    </row>
    <row r="223" spans="2:65" s="11" customFormat="1" ht="37.35" customHeight="1">
      <c r="B223" s="185"/>
      <c r="C223" s="186"/>
      <c r="D223" s="187" t="s">
        <v>70</v>
      </c>
      <c r="E223" s="188" t="s">
        <v>535</v>
      </c>
      <c r="F223" s="188" t="s">
        <v>536</v>
      </c>
      <c r="G223" s="186"/>
      <c r="H223" s="186"/>
      <c r="I223" s="189"/>
      <c r="J223" s="190">
        <f>BK223</f>
        <v>0</v>
      </c>
      <c r="K223" s="186"/>
      <c r="L223" s="191"/>
      <c r="M223" s="192"/>
      <c r="N223" s="193"/>
      <c r="O223" s="193"/>
      <c r="P223" s="194">
        <f>P224</f>
        <v>0</v>
      </c>
      <c r="Q223" s="193"/>
      <c r="R223" s="194">
        <f>R224</f>
        <v>0.14172600000000002</v>
      </c>
      <c r="S223" s="193"/>
      <c r="T223" s="195">
        <f>T224</f>
        <v>0</v>
      </c>
      <c r="AR223" s="196" t="s">
        <v>80</v>
      </c>
      <c r="AT223" s="197" t="s">
        <v>70</v>
      </c>
      <c r="AU223" s="197" t="s">
        <v>71</v>
      </c>
      <c r="AY223" s="196" t="s">
        <v>145</v>
      </c>
      <c r="BK223" s="198">
        <f>BK224</f>
        <v>0</v>
      </c>
    </row>
    <row r="224" spans="2:65" s="11" customFormat="1" ht="19.899999999999999" customHeight="1">
      <c r="B224" s="185"/>
      <c r="C224" s="186"/>
      <c r="D224" s="187" t="s">
        <v>70</v>
      </c>
      <c r="E224" s="199" t="s">
        <v>537</v>
      </c>
      <c r="F224" s="199" t="s">
        <v>538</v>
      </c>
      <c r="G224" s="186"/>
      <c r="H224" s="186"/>
      <c r="I224" s="189"/>
      <c r="J224" s="200">
        <f>BK224</f>
        <v>0</v>
      </c>
      <c r="K224" s="186"/>
      <c r="L224" s="191"/>
      <c r="M224" s="192"/>
      <c r="N224" s="193"/>
      <c r="O224" s="193"/>
      <c r="P224" s="194">
        <f>SUM(P225:P229)</f>
        <v>0</v>
      </c>
      <c r="Q224" s="193"/>
      <c r="R224" s="194">
        <f>SUM(R225:R229)</f>
        <v>0.14172600000000002</v>
      </c>
      <c r="S224" s="193"/>
      <c r="T224" s="195">
        <f>SUM(T225:T229)</f>
        <v>0</v>
      </c>
      <c r="AR224" s="196" t="s">
        <v>80</v>
      </c>
      <c r="AT224" s="197" t="s">
        <v>70</v>
      </c>
      <c r="AU224" s="197" t="s">
        <v>78</v>
      </c>
      <c r="AY224" s="196" t="s">
        <v>145</v>
      </c>
      <c r="BK224" s="198">
        <f>SUM(BK225:BK229)</f>
        <v>0</v>
      </c>
    </row>
    <row r="225" spans="2:65" s="1" customFormat="1" ht="25.5" customHeight="1">
      <c r="B225" s="39"/>
      <c r="C225" s="201" t="s">
        <v>539</v>
      </c>
      <c r="D225" s="201" t="s">
        <v>147</v>
      </c>
      <c r="E225" s="202" t="s">
        <v>540</v>
      </c>
      <c r="F225" s="203" t="s">
        <v>541</v>
      </c>
      <c r="G225" s="204" t="s">
        <v>150</v>
      </c>
      <c r="H225" s="205">
        <v>179.4</v>
      </c>
      <c r="I225" s="206"/>
      <c r="J225" s="207">
        <f>ROUND(I225*H225,2)</f>
        <v>0</v>
      </c>
      <c r="K225" s="203" t="s">
        <v>151</v>
      </c>
      <c r="L225" s="59"/>
      <c r="M225" s="208" t="s">
        <v>21</v>
      </c>
      <c r="N225" s="209" t="s">
        <v>42</v>
      </c>
      <c r="O225" s="40"/>
      <c r="P225" s="210">
        <f>O225*H225</f>
        <v>0</v>
      </c>
      <c r="Q225" s="210">
        <v>7.9000000000000001E-4</v>
      </c>
      <c r="R225" s="210">
        <f>Q225*H225</f>
        <v>0.14172600000000002</v>
      </c>
      <c r="S225" s="210">
        <v>0</v>
      </c>
      <c r="T225" s="211">
        <f>S225*H225</f>
        <v>0</v>
      </c>
      <c r="AR225" s="22" t="s">
        <v>240</v>
      </c>
      <c r="AT225" s="22" t="s">
        <v>147</v>
      </c>
      <c r="AU225" s="22" t="s">
        <v>80</v>
      </c>
      <c r="AY225" s="22" t="s">
        <v>145</v>
      </c>
      <c r="BE225" s="212">
        <f>IF(N225="základní",J225,0)</f>
        <v>0</v>
      </c>
      <c r="BF225" s="212">
        <f>IF(N225="snížená",J225,0)</f>
        <v>0</v>
      </c>
      <c r="BG225" s="212">
        <f>IF(N225="zákl. přenesená",J225,0)</f>
        <v>0</v>
      </c>
      <c r="BH225" s="212">
        <f>IF(N225="sníž. přenesená",J225,0)</f>
        <v>0</v>
      </c>
      <c r="BI225" s="212">
        <f>IF(N225="nulová",J225,0)</f>
        <v>0</v>
      </c>
      <c r="BJ225" s="22" t="s">
        <v>78</v>
      </c>
      <c r="BK225" s="212">
        <f>ROUND(I225*H225,2)</f>
        <v>0</v>
      </c>
      <c r="BL225" s="22" t="s">
        <v>240</v>
      </c>
      <c r="BM225" s="22" t="s">
        <v>542</v>
      </c>
    </row>
    <row r="226" spans="2:65" s="1" customFormat="1" ht="27">
      <c r="B226" s="39"/>
      <c r="C226" s="61"/>
      <c r="D226" s="213" t="s">
        <v>154</v>
      </c>
      <c r="E226" s="61"/>
      <c r="F226" s="214" t="s">
        <v>543</v>
      </c>
      <c r="G226" s="61"/>
      <c r="H226" s="61"/>
      <c r="I226" s="170"/>
      <c r="J226" s="61"/>
      <c r="K226" s="61"/>
      <c r="L226" s="59"/>
      <c r="M226" s="215"/>
      <c r="N226" s="40"/>
      <c r="O226" s="40"/>
      <c r="P226" s="40"/>
      <c r="Q226" s="40"/>
      <c r="R226" s="40"/>
      <c r="S226" s="40"/>
      <c r="T226" s="76"/>
      <c r="AT226" s="22" t="s">
        <v>154</v>
      </c>
      <c r="AU226" s="22" t="s">
        <v>80</v>
      </c>
    </row>
    <row r="227" spans="2:65" s="12" customFormat="1" ht="13.5">
      <c r="B227" s="216"/>
      <c r="C227" s="217"/>
      <c r="D227" s="213" t="s">
        <v>156</v>
      </c>
      <c r="E227" s="218" t="s">
        <v>21</v>
      </c>
      <c r="F227" s="219" t="s">
        <v>544</v>
      </c>
      <c r="G227" s="217"/>
      <c r="H227" s="220">
        <v>179.4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156</v>
      </c>
      <c r="AU227" s="226" t="s">
        <v>80</v>
      </c>
      <c r="AV227" s="12" t="s">
        <v>80</v>
      </c>
      <c r="AW227" s="12" t="s">
        <v>35</v>
      </c>
      <c r="AX227" s="12" t="s">
        <v>71</v>
      </c>
      <c r="AY227" s="226" t="s">
        <v>145</v>
      </c>
    </row>
    <row r="228" spans="2:65" s="1" customFormat="1" ht="25.5" customHeight="1">
      <c r="B228" s="39"/>
      <c r="C228" s="201" t="s">
        <v>545</v>
      </c>
      <c r="D228" s="201" t="s">
        <v>147</v>
      </c>
      <c r="E228" s="202" t="s">
        <v>546</v>
      </c>
      <c r="F228" s="203" t="s">
        <v>547</v>
      </c>
      <c r="G228" s="204" t="s">
        <v>234</v>
      </c>
      <c r="H228" s="205">
        <v>0.14199999999999999</v>
      </c>
      <c r="I228" s="206"/>
      <c r="J228" s="207">
        <f>ROUND(I228*H228,2)</f>
        <v>0</v>
      </c>
      <c r="K228" s="203" t="s">
        <v>151</v>
      </c>
      <c r="L228" s="59"/>
      <c r="M228" s="208" t="s">
        <v>21</v>
      </c>
      <c r="N228" s="209" t="s">
        <v>42</v>
      </c>
      <c r="O228" s="40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AR228" s="22" t="s">
        <v>240</v>
      </c>
      <c r="AT228" s="22" t="s">
        <v>147</v>
      </c>
      <c r="AU228" s="22" t="s">
        <v>80</v>
      </c>
      <c r="AY228" s="22" t="s">
        <v>145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22" t="s">
        <v>78</v>
      </c>
      <c r="BK228" s="212">
        <f>ROUND(I228*H228,2)</f>
        <v>0</v>
      </c>
      <c r="BL228" s="22" t="s">
        <v>240</v>
      </c>
      <c r="BM228" s="22" t="s">
        <v>548</v>
      </c>
    </row>
    <row r="229" spans="2:65" s="1" customFormat="1" ht="27">
      <c r="B229" s="39"/>
      <c r="C229" s="61"/>
      <c r="D229" s="213" t="s">
        <v>154</v>
      </c>
      <c r="E229" s="61"/>
      <c r="F229" s="214" t="s">
        <v>549</v>
      </c>
      <c r="G229" s="61"/>
      <c r="H229" s="61"/>
      <c r="I229" s="170"/>
      <c r="J229" s="61"/>
      <c r="K229" s="61"/>
      <c r="L229" s="59"/>
      <c r="M229" s="230"/>
      <c r="N229" s="231"/>
      <c r="O229" s="231"/>
      <c r="P229" s="231"/>
      <c r="Q229" s="231"/>
      <c r="R229" s="231"/>
      <c r="S229" s="231"/>
      <c r="T229" s="232"/>
      <c r="AT229" s="22" t="s">
        <v>154</v>
      </c>
      <c r="AU229" s="22" t="s">
        <v>80</v>
      </c>
    </row>
    <row r="230" spans="2:65" s="1" customFormat="1" ht="6.95" customHeight="1">
      <c r="B230" s="54"/>
      <c r="C230" s="55"/>
      <c r="D230" s="55"/>
      <c r="E230" s="55"/>
      <c r="F230" s="55"/>
      <c r="G230" s="55"/>
      <c r="H230" s="55"/>
      <c r="I230" s="146"/>
      <c r="J230" s="55"/>
      <c r="K230" s="55"/>
      <c r="L230" s="59"/>
    </row>
  </sheetData>
  <sheetProtection algorithmName="SHA-512" hashValue="mk8JpRe3meMOeYh3jqEgC5hi80fw/cdA/mgedngv14gVb1hTxsQrdMiKed1V3ONGBBK/OndPNCFutBX0SgLs6w==" saltValue="fybJIz1JNa4WHsgaQaY9+pbHWsEItIqF6NiurkQvB3t48QYrX6e6kSa6FnSBp9eLocecw0Nfp6XKtBtcTZN9eA==" spinCount="100000" sheet="1" objects="1" scenarios="1" formatColumns="0" formatRows="0" autoFilter="0"/>
  <autoFilter ref="C91:K229"/>
  <mergeCells count="13">
    <mergeCell ref="E84:H84"/>
    <mergeCell ref="G1:H1"/>
    <mergeCell ref="L2:V2"/>
    <mergeCell ref="E49:H49"/>
    <mergeCell ref="E51:H51"/>
    <mergeCell ref="J55:J56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9"/>
      <c r="C1" s="119"/>
      <c r="D1" s="120" t="s">
        <v>1</v>
      </c>
      <c r="E1" s="119"/>
      <c r="F1" s="121" t="s">
        <v>108</v>
      </c>
      <c r="G1" s="375" t="s">
        <v>109</v>
      </c>
      <c r="H1" s="375"/>
      <c r="I1" s="122"/>
      <c r="J1" s="121" t="s">
        <v>110</v>
      </c>
      <c r="K1" s="120" t="s">
        <v>111</v>
      </c>
      <c r="L1" s="121" t="s">
        <v>112</v>
      </c>
      <c r="M1" s="121"/>
      <c r="N1" s="121"/>
      <c r="O1" s="121"/>
      <c r="P1" s="121"/>
      <c r="Q1" s="121"/>
      <c r="R1" s="121"/>
      <c r="S1" s="121"/>
      <c r="T1" s="121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98</v>
      </c>
    </row>
    <row r="3" spans="1:70" ht="6.95" customHeight="1">
      <c r="B3" s="23"/>
      <c r="C3" s="24"/>
      <c r="D3" s="24"/>
      <c r="E3" s="24"/>
      <c r="F3" s="24"/>
      <c r="G3" s="24"/>
      <c r="H3" s="24"/>
      <c r="I3" s="123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113</v>
      </c>
      <c r="E4" s="27"/>
      <c r="F4" s="27"/>
      <c r="G4" s="27"/>
      <c r="H4" s="27"/>
      <c r="I4" s="124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24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24"/>
      <c r="J6" s="27"/>
      <c r="K6" s="29"/>
    </row>
    <row r="7" spans="1:70" ht="16.5" customHeight="1">
      <c r="B7" s="26"/>
      <c r="C7" s="27"/>
      <c r="D7" s="27"/>
      <c r="E7" s="365" t="str">
        <f>'Rekapitulace stavby'!K6</f>
        <v>VYŽLOVKA – CHODNÍK V ULICI PRAŽSKÁ A JEVANSKÁ</v>
      </c>
      <c r="F7" s="366"/>
      <c r="G7" s="366"/>
      <c r="H7" s="366"/>
      <c r="I7" s="124"/>
      <c r="J7" s="27"/>
      <c r="K7" s="29"/>
    </row>
    <row r="8" spans="1:70">
      <c r="B8" s="26"/>
      <c r="C8" s="27"/>
      <c r="D8" s="35" t="s">
        <v>114</v>
      </c>
      <c r="E8" s="27"/>
      <c r="F8" s="27"/>
      <c r="G8" s="27"/>
      <c r="H8" s="27"/>
      <c r="I8" s="124"/>
      <c r="J8" s="27"/>
      <c r="K8" s="29"/>
    </row>
    <row r="9" spans="1:70" s="1" customFormat="1" ht="16.5" customHeight="1">
      <c r="B9" s="39"/>
      <c r="C9" s="40"/>
      <c r="D9" s="40"/>
      <c r="E9" s="365" t="s">
        <v>115</v>
      </c>
      <c r="F9" s="367"/>
      <c r="G9" s="367"/>
      <c r="H9" s="367"/>
      <c r="I9" s="125"/>
      <c r="J9" s="40"/>
      <c r="K9" s="43"/>
    </row>
    <row r="10" spans="1:70" s="1" customFormat="1">
      <c r="B10" s="39"/>
      <c r="C10" s="40"/>
      <c r="D10" s="35" t="s">
        <v>116</v>
      </c>
      <c r="E10" s="40"/>
      <c r="F10" s="40"/>
      <c r="G10" s="40"/>
      <c r="H10" s="40"/>
      <c r="I10" s="125"/>
      <c r="J10" s="40"/>
      <c r="K10" s="43"/>
    </row>
    <row r="11" spans="1:70" s="1" customFormat="1" ht="36.950000000000003" customHeight="1">
      <c r="B11" s="39"/>
      <c r="C11" s="40"/>
      <c r="D11" s="40"/>
      <c r="E11" s="368" t="s">
        <v>550</v>
      </c>
      <c r="F11" s="367"/>
      <c r="G11" s="367"/>
      <c r="H11" s="367"/>
      <c r="I11" s="125"/>
      <c r="J11" s="40"/>
      <c r="K11" s="43"/>
    </row>
    <row r="12" spans="1:70" s="1" customFormat="1" ht="13.5">
      <c r="B12" s="39"/>
      <c r="C12" s="40"/>
      <c r="D12" s="40"/>
      <c r="E12" s="40"/>
      <c r="F12" s="40"/>
      <c r="G12" s="40"/>
      <c r="H12" s="40"/>
      <c r="I12" s="125"/>
      <c r="J12" s="40"/>
      <c r="K12" s="43"/>
    </row>
    <row r="13" spans="1:70" s="1" customFormat="1" ht="14.45" customHeight="1">
      <c r="B13" s="39"/>
      <c r="C13" s="40"/>
      <c r="D13" s="35" t="s">
        <v>20</v>
      </c>
      <c r="E13" s="40"/>
      <c r="F13" s="33" t="s">
        <v>21</v>
      </c>
      <c r="G13" s="40"/>
      <c r="H13" s="40"/>
      <c r="I13" s="126" t="s">
        <v>22</v>
      </c>
      <c r="J13" s="33" t="s">
        <v>21</v>
      </c>
      <c r="K13" s="43"/>
    </row>
    <row r="14" spans="1:70" s="1" customFormat="1" ht="14.45" customHeight="1">
      <c r="B14" s="39"/>
      <c r="C14" s="40"/>
      <c r="D14" s="35" t="s">
        <v>23</v>
      </c>
      <c r="E14" s="40"/>
      <c r="F14" s="33" t="s">
        <v>24</v>
      </c>
      <c r="G14" s="40"/>
      <c r="H14" s="40"/>
      <c r="I14" s="126" t="s">
        <v>25</v>
      </c>
      <c r="J14" s="127" t="str">
        <f>'Rekapitulace stavby'!AN8</f>
        <v>26. 9. 2018</v>
      </c>
      <c r="K14" s="43"/>
    </row>
    <row r="15" spans="1:70" s="1" customFormat="1" ht="10.9" customHeight="1">
      <c r="B15" s="39"/>
      <c r="C15" s="40"/>
      <c r="D15" s="40"/>
      <c r="E15" s="40"/>
      <c r="F15" s="40"/>
      <c r="G15" s="40"/>
      <c r="H15" s="40"/>
      <c r="I15" s="125"/>
      <c r="J15" s="40"/>
      <c r="K15" s="43"/>
    </row>
    <row r="16" spans="1:70" s="1" customFormat="1" ht="14.45" customHeight="1">
      <c r="B16" s="39"/>
      <c r="C16" s="40"/>
      <c r="D16" s="35" t="s">
        <v>27</v>
      </c>
      <c r="E16" s="40"/>
      <c r="F16" s="40"/>
      <c r="G16" s="40"/>
      <c r="H16" s="40"/>
      <c r="I16" s="126" t="s">
        <v>28</v>
      </c>
      <c r="J16" s="33" t="s">
        <v>21</v>
      </c>
      <c r="K16" s="43"/>
    </row>
    <row r="17" spans="2:11" s="1" customFormat="1" ht="18" customHeight="1">
      <c r="B17" s="39"/>
      <c r="C17" s="40"/>
      <c r="D17" s="40"/>
      <c r="E17" s="33" t="s">
        <v>29</v>
      </c>
      <c r="F17" s="40"/>
      <c r="G17" s="40"/>
      <c r="H17" s="40"/>
      <c r="I17" s="126" t="s">
        <v>30</v>
      </c>
      <c r="J17" s="33" t="s">
        <v>21</v>
      </c>
      <c r="K17" s="43"/>
    </row>
    <row r="18" spans="2:11" s="1" customFormat="1" ht="6.95" customHeight="1">
      <c r="B18" s="39"/>
      <c r="C18" s="40"/>
      <c r="D18" s="40"/>
      <c r="E18" s="40"/>
      <c r="F18" s="40"/>
      <c r="G18" s="40"/>
      <c r="H18" s="40"/>
      <c r="I18" s="125"/>
      <c r="J18" s="40"/>
      <c r="K18" s="43"/>
    </row>
    <row r="19" spans="2:11" s="1" customFormat="1" ht="14.45" customHeight="1">
      <c r="B19" s="39"/>
      <c r="C19" s="40"/>
      <c r="D19" s="35" t="s">
        <v>31</v>
      </c>
      <c r="E19" s="40"/>
      <c r="F19" s="40"/>
      <c r="G19" s="40"/>
      <c r="H19" s="40"/>
      <c r="I19" s="126" t="s">
        <v>28</v>
      </c>
      <c r="J19" s="33" t="str">
        <f>IF('Rekapitulace stavby'!AN13="Vyplň údaj","",IF('Rekapitulace stavby'!AN13="","",'Rekapitulace stavby'!AN13))</f>
        <v/>
      </c>
      <c r="K19" s="43"/>
    </row>
    <row r="20" spans="2:11" s="1" customFormat="1" ht="18" customHeight="1">
      <c r="B20" s="39"/>
      <c r="C20" s="40"/>
      <c r="D20" s="40"/>
      <c r="E20" s="33" t="str">
        <f>IF('Rekapitulace stavby'!E14="Vyplň údaj","",IF('Rekapitulace stavby'!E14="","",'Rekapitulace stavby'!E14))</f>
        <v/>
      </c>
      <c r="F20" s="40"/>
      <c r="G20" s="40"/>
      <c r="H20" s="40"/>
      <c r="I20" s="126" t="s">
        <v>30</v>
      </c>
      <c r="J20" s="33" t="str">
        <f>IF('Rekapitulace stavby'!AN14="Vyplň údaj","",IF('Rekapitulace stavby'!AN14="","",'Rekapitulace stavby'!AN14))</f>
        <v/>
      </c>
      <c r="K20" s="43"/>
    </row>
    <row r="21" spans="2:11" s="1" customFormat="1" ht="6.95" customHeight="1">
      <c r="B21" s="39"/>
      <c r="C21" s="40"/>
      <c r="D21" s="40"/>
      <c r="E21" s="40"/>
      <c r="F21" s="40"/>
      <c r="G21" s="40"/>
      <c r="H21" s="40"/>
      <c r="I21" s="125"/>
      <c r="J21" s="40"/>
      <c r="K21" s="43"/>
    </row>
    <row r="22" spans="2:11" s="1" customFormat="1" ht="14.45" customHeight="1">
      <c r="B22" s="39"/>
      <c r="C22" s="40"/>
      <c r="D22" s="35" t="s">
        <v>33</v>
      </c>
      <c r="E22" s="40"/>
      <c r="F22" s="40"/>
      <c r="G22" s="40"/>
      <c r="H22" s="40"/>
      <c r="I22" s="126" t="s">
        <v>28</v>
      </c>
      <c r="J22" s="33" t="s">
        <v>21</v>
      </c>
      <c r="K22" s="43"/>
    </row>
    <row r="23" spans="2:11" s="1" customFormat="1" ht="18" customHeight="1">
      <c r="B23" s="39"/>
      <c r="C23" s="40"/>
      <c r="D23" s="40"/>
      <c r="E23" s="33" t="s">
        <v>34</v>
      </c>
      <c r="F23" s="40"/>
      <c r="G23" s="40"/>
      <c r="H23" s="40"/>
      <c r="I23" s="126" t="s">
        <v>30</v>
      </c>
      <c r="J23" s="33" t="s">
        <v>21</v>
      </c>
      <c r="K23" s="43"/>
    </row>
    <row r="24" spans="2:11" s="1" customFormat="1" ht="6.95" customHeight="1">
      <c r="B24" s="39"/>
      <c r="C24" s="40"/>
      <c r="D24" s="40"/>
      <c r="E24" s="40"/>
      <c r="F24" s="40"/>
      <c r="G24" s="40"/>
      <c r="H24" s="40"/>
      <c r="I24" s="125"/>
      <c r="J24" s="40"/>
      <c r="K24" s="43"/>
    </row>
    <row r="25" spans="2:11" s="1" customFormat="1" ht="14.45" customHeight="1">
      <c r="B25" s="39"/>
      <c r="C25" s="40"/>
      <c r="D25" s="35" t="s">
        <v>36</v>
      </c>
      <c r="E25" s="40"/>
      <c r="F25" s="40"/>
      <c r="G25" s="40"/>
      <c r="H25" s="40"/>
      <c r="I25" s="125"/>
      <c r="J25" s="40"/>
      <c r="K25" s="43"/>
    </row>
    <row r="26" spans="2:11" s="7" customFormat="1" ht="16.5" customHeight="1">
      <c r="B26" s="128"/>
      <c r="C26" s="129"/>
      <c r="D26" s="129"/>
      <c r="E26" s="340" t="s">
        <v>21</v>
      </c>
      <c r="F26" s="340"/>
      <c r="G26" s="340"/>
      <c r="H26" s="340"/>
      <c r="I26" s="130"/>
      <c r="J26" s="129"/>
      <c r="K26" s="131"/>
    </row>
    <row r="27" spans="2:11" s="1" customFormat="1" ht="6.95" customHeight="1">
      <c r="B27" s="39"/>
      <c r="C27" s="40"/>
      <c r="D27" s="40"/>
      <c r="E27" s="40"/>
      <c r="F27" s="40"/>
      <c r="G27" s="40"/>
      <c r="H27" s="40"/>
      <c r="I27" s="125"/>
      <c r="J27" s="40"/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32"/>
      <c r="J28" s="83"/>
      <c r="K28" s="133"/>
    </row>
    <row r="29" spans="2:11" s="1" customFormat="1" ht="25.35" customHeight="1">
      <c r="B29" s="39"/>
      <c r="C29" s="40"/>
      <c r="D29" s="134" t="s">
        <v>37</v>
      </c>
      <c r="E29" s="40"/>
      <c r="F29" s="40"/>
      <c r="G29" s="40"/>
      <c r="H29" s="40"/>
      <c r="I29" s="125"/>
      <c r="J29" s="135">
        <f>ROUND(J85,2)</f>
        <v>0</v>
      </c>
      <c r="K29" s="43"/>
    </row>
    <row r="30" spans="2:11" s="1" customFormat="1" ht="6.95" customHeight="1">
      <c r="B30" s="39"/>
      <c r="C30" s="40"/>
      <c r="D30" s="83"/>
      <c r="E30" s="83"/>
      <c r="F30" s="83"/>
      <c r="G30" s="83"/>
      <c r="H30" s="83"/>
      <c r="I30" s="132"/>
      <c r="J30" s="83"/>
      <c r="K30" s="133"/>
    </row>
    <row r="31" spans="2:11" s="1" customFormat="1" ht="14.45" customHeight="1">
      <c r="B31" s="39"/>
      <c r="C31" s="40"/>
      <c r="D31" s="40"/>
      <c r="E31" s="40"/>
      <c r="F31" s="44" t="s">
        <v>39</v>
      </c>
      <c r="G31" s="40"/>
      <c r="H31" s="40"/>
      <c r="I31" s="136" t="s">
        <v>38</v>
      </c>
      <c r="J31" s="44" t="s">
        <v>40</v>
      </c>
      <c r="K31" s="43"/>
    </row>
    <row r="32" spans="2:11" s="1" customFormat="1" ht="14.45" customHeight="1">
      <c r="B32" s="39"/>
      <c r="C32" s="40"/>
      <c r="D32" s="47" t="s">
        <v>41</v>
      </c>
      <c r="E32" s="47" t="s">
        <v>42</v>
      </c>
      <c r="F32" s="137">
        <f>ROUND(SUM(BE85:BE122), 2)</f>
        <v>0</v>
      </c>
      <c r="G32" s="40"/>
      <c r="H32" s="40"/>
      <c r="I32" s="138">
        <v>0.21</v>
      </c>
      <c r="J32" s="137">
        <f>ROUND(ROUND((SUM(BE85:BE122)), 2)*I32, 2)</f>
        <v>0</v>
      </c>
      <c r="K32" s="43"/>
    </row>
    <row r="33" spans="2:11" s="1" customFormat="1" ht="14.45" customHeight="1">
      <c r="B33" s="39"/>
      <c r="C33" s="40"/>
      <c r="D33" s="40"/>
      <c r="E33" s="47" t="s">
        <v>43</v>
      </c>
      <c r="F33" s="137">
        <f>ROUND(SUM(BF85:BF122), 2)</f>
        <v>0</v>
      </c>
      <c r="G33" s="40"/>
      <c r="H33" s="40"/>
      <c r="I33" s="138">
        <v>0.15</v>
      </c>
      <c r="J33" s="137">
        <f>ROUND(ROUND((SUM(BF85:BF122)), 2)*I33, 2)</f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44</v>
      </c>
      <c r="F34" s="137">
        <f>ROUND(SUM(BG85:BG122), 2)</f>
        <v>0</v>
      </c>
      <c r="G34" s="40"/>
      <c r="H34" s="40"/>
      <c r="I34" s="138">
        <v>0.21</v>
      </c>
      <c r="J34" s="137">
        <v>0</v>
      </c>
      <c r="K34" s="43"/>
    </row>
    <row r="35" spans="2:11" s="1" customFormat="1" ht="14.45" hidden="1" customHeight="1">
      <c r="B35" s="39"/>
      <c r="C35" s="40"/>
      <c r="D35" s="40"/>
      <c r="E35" s="47" t="s">
        <v>45</v>
      </c>
      <c r="F35" s="137">
        <f>ROUND(SUM(BH85:BH122), 2)</f>
        <v>0</v>
      </c>
      <c r="G35" s="40"/>
      <c r="H35" s="40"/>
      <c r="I35" s="138">
        <v>0.15</v>
      </c>
      <c r="J35" s="137">
        <v>0</v>
      </c>
      <c r="K35" s="43"/>
    </row>
    <row r="36" spans="2:11" s="1" customFormat="1" ht="14.45" hidden="1" customHeight="1">
      <c r="B36" s="39"/>
      <c r="C36" s="40"/>
      <c r="D36" s="40"/>
      <c r="E36" s="47" t="s">
        <v>46</v>
      </c>
      <c r="F36" s="137">
        <f>ROUND(SUM(BI85:BI122), 2)</f>
        <v>0</v>
      </c>
      <c r="G36" s="40"/>
      <c r="H36" s="40"/>
      <c r="I36" s="138">
        <v>0</v>
      </c>
      <c r="J36" s="137">
        <v>0</v>
      </c>
      <c r="K36" s="43"/>
    </row>
    <row r="37" spans="2:11" s="1" customFormat="1" ht="6.95" customHeight="1">
      <c r="B37" s="39"/>
      <c r="C37" s="40"/>
      <c r="D37" s="40"/>
      <c r="E37" s="40"/>
      <c r="F37" s="40"/>
      <c r="G37" s="40"/>
      <c r="H37" s="40"/>
      <c r="I37" s="125"/>
      <c r="J37" s="40"/>
      <c r="K37" s="43"/>
    </row>
    <row r="38" spans="2:11" s="1" customFormat="1" ht="25.35" customHeight="1">
      <c r="B38" s="39"/>
      <c r="C38" s="139"/>
      <c r="D38" s="140" t="s">
        <v>47</v>
      </c>
      <c r="E38" s="77"/>
      <c r="F38" s="77"/>
      <c r="G38" s="141" t="s">
        <v>48</v>
      </c>
      <c r="H38" s="142" t="s">
        <v>49</v>
      </c>
      <c r="I38" s="143"/>
      <c r="J38" s="144">
        <f>SUM(J29:J36)</f>
        <v>0</v>
      </c>
      <c r="K38" s="145"/>
    </row>
    <row r="39" spans="2:11" s="1" customFormat="1" ht="14.45" customHeight="1">
      <c r="B39" s="54"/>
      <c r="C39" s="55"/>
      <c r="D39" s="55"/>
      <c r="E39" s="55"/>
      <c r="F39" s="55"/>
      <c r="G39" s="55"/>
      <c r="H39" s="55"/>
      <c r="I39" s="146"/>
      <c r="J39" s="55"/>
      <c r="K39" s="56"/>
    </row>
    <row r="43" spans="2:11" s="1" customFormat="1" ht="6.95" customHeight="1">
      <c r="B43" s="147"/>
      <c r="C43" s="148"/>
      <c r="D43" s="148"/>
      <c r="E43" s="148"/>
      <c r="F43" s="148"/>
      <c r="G43" s="148"/>
      <c r="H43" s="148"/>
      <c r="I43" s="149"/>
      <c r="J43" s="148"/>
      <c r="K43" s="150"/>
    </row>
    <row r="44" spans="2:11" s="1" customFormat="1" ht="36.950000000000003" customHeight="1">
      <c r="B44" s="39"/>
      <c r="C44" s="28" t="s">
        <v>120</v>
      </c>
      <c r="D44" s="40"/>
      <c r="E44" s="40"/>
      <c r="F44" s="40"/>
      <c r="G44" s="40"/>
      <c r="H44" s="40"/>
      <c r="I44" s="125"/>
      <c r="J44" s="40"/>
      <c r="K44" s="43"/>
    </row>
    <row r="45" spans="2:11" s="1" customFormat="1" ht="6.95" customHeight="1">
      <c r="B45" s="39"/>
      <c r="C45" s="40"/>
      <c r="D45" s="40"/>
      <c r="E45" s="40"/>
      <c r="F45" s="40"/>
      <c r="G45" s="40"/>
      <c r="H45" s="40"/>
      <c r="I45" s="125"/>
      <c r="J45" s="40"/>
      <c r="K45" s="43"/>
    </row>
    <row r="46" spans="2:11" s="1" customFormat="1" ht="14.45" customHeight="1">
      <c r="B46" s="39"/>
      <c r="C46" s="35" t="s">
        <v>18</v>
      </c>
      <c r="D46" s="40"/>
      <c r="E46" s="40"/>
      <c r="F46" s="40"/>
      <c r="G46" s="40"/>
      <c r="H46" s="40"/>
      <c r="I46" s="125"/>
      <c r="J46" s="40"/>
      <c r="K46" s="43"/>
    </row>
    <row r="47" spans="2:11" s="1" customFormat="1" ht="16.5" customHeight="1">
      <c r="B47" s="39"/>
      <c r="C47" s="40"/>
      <c r="D47" s="40"/>
      <c r="E47" s="365" t="str">
        <f>E7</f>
        <v>VYŽLOVKA – CHODNÍK V ULICI PRAŽSKÁ A JEVANSKÁ</v>
      </c>
      <c r="F47" s="366"/>
      <c r="G47" s="366"/>
      <c r="H47" s="366"/>
      <c r="I47" s="125"/>
      <c r="J47" s="40"/>
      <c r="K47" s="43"/>
    </row>
    <row r="48" spans="2:11">
      <c r="B48" s="26"/>
      <c r="C48" s="35" t="s">
        <v>114</v>
      </c>
      <c r="D48" s="27"/>
      <c r="E48" s="27"/>
      <c r="F48" s="27"/>
      <c r="G48" s="27"/>
      <c r="H48" s="27"/>
      <c r="I48" s="124"/>
      <c r="J48" s="27"/>
      <c r="K48" s="29"/>
    </row>
    <row r="49" spans="2:47" s="1" customFormat="1" ht="16.5" customHeight="1">
      <c r="B49" s="39"/>
      <c r="C49" s="40"/>
      <c r="D49" s="40"/>
      <c r="E49" s="365" t="s">
        <v>115</v>
      </c>
      <c r="F49" s="367"/>
      <c r="G49" s="367"/>
      <c r="H49" s="367"/>
      <c r="I49" s="125"/>
      <c r="J49" s="40"/>
      <c r="K49" s="43"/>
    </row>
    <row r="50" spans="2:47" s="1" customFormat="1" ht="14.45" customHeight="1">
      <c r="B50" s="39"/>
      <c r="C50" s="35" t="s">
        <v>116</v>
      </c>
      <c r="D50" s="40"/>
      <c r="E50" s="40"/>
      <c r="F50" s="40"/>
      <c r="G50" s="40"/>
      <c r="H50" s="40"/>
      <c r="I50" s="125"/>
      <c r="J50" s="40"/>
      <c r="K50" s="43"/>
    </row>
    <row r="51" spans="2:47" s="1" customFormat="1" ht="17.25" customHeight="1">
      <c r="B51" s="39"/>
      <c r="C51" s="40"/>
      <c r="D51" s="40"/>
      <c r="E51" s="368" t="str">
        <f>E11</f>
        <v>SO 101.1 - Definitivní dopravní značení</v>
      </c>
      <c r="F51" s="367"/>
      <c r="G51" s="367"/>
      <c r="H51" s="367"/>
      <c r="I51" s="125"/>
      <c r="J51" s="40"/>
      <c r="K51" s="43"/>
    </row>
    <row r="52" spans="2:47" s="1" customFormat="1" ht="6.95" customHeight="1">
      <c r="B52" s="39"/>
      <c r="C52" s="40"/>
      <c r="D52" s="40"/>
      <c r="E52" s="40"/>
      <c r="F52" s="40"/>
      <c r="G52" s="40"/>
      <c r="H52" s="40"/>
      <c r="I52" s="125"/>
      <c r="J52" s="40"/>
      <c r="K52" s="43"/>
    </row>
    <row r="53" spans="2:47" s="1" customFormat="1" ht="18" customHeight="1">
      <c r="B53" s="39"/>
      <c r="C53" s="35" t="s">
        <v>23</v>
      </c>
      <c r="D53" s="40"/>
      <c r="E53" s="40"/>
      <c r="F53" s="33" t="str">
        <f>F14</f>
        <v>Vyžlovka</v>
      </c>
      <c r="G53" s="40"/>
      <c r="H53" s="40"/>
      <c r="I53" s="126" t="s">
        <v>25</v>
      </c>
      <c r="J53" s="127" t="str">
        <f>IF(J14="","",J14)</f>
        <v>26. 9. 2018</v>
      </c>
      <c r="K53" s="43"/>
    </row>
    <row r="54" spans="2:47" s="1" customFormat="1" ht="6.95" customHeight="1">
      <c r="B54" s="39"/>
      <c r="C54" s="40"/>
      <c r="D54" s="40"/>
      <c r="E54" s="40"/>
      <c r="F54" s="40"/>
      <c r="G54" s="40"/>
      <c r="H54" s="40"/>
      <c r="I54" s="125"/>
      <c r="J54" s="40"/>
      <c r="K54" s="43"/>
    </row>
    <row r="55" spans="2:47" s="1" customFormat="1">
      <c r="B55" s="39"/>
      <c r="C55" s="35" t="s">
        <v>27</v>
      </c>
      <c r="D55" s="40"/>
      <c r="E55" s="40"/>
      <c r="F55" s="33" t="str">
        <f>E17</f>
        <v>OÚ Vyžlovka</v>
      </c>
      <c r="G55" s="40"/>
      <c r="H55" s="40"/>
      <c r="I55" s="126" t="s">
        <v>33</v>
      </c>
      <c r="J55" s="340" t="str">
        <f>E23</f>
        <v>VIN Consult, s. r. o.</v>
      </c>
      <c r="K55" s="43"/>
    </row>
    <row r="56" spans="2:47" s="1" customFormat="1" ht="14.45" customHeight="1">
      <c r="B56" s="39"/>
      <c r="C56" s="35" t="s">
        <v>31</v>
      </c>
      <c r="D56" s="40"/>
      <c r="E56" s="40"/>
      <c r="F56" s="33" t="str">
        <f>IF(E20="","",E20)</f>
        <v/>
      </c>
      <c r="G56" s="40"/>
      <c r="H56" s="40"/>
      <c r="I56" s="125"/>
      <c r="J56" s="369"/>
      <c r="K56" s="43"/>
    </row>
    <row r="57" spans="2:47" s="1" customFormat="1" ht="10.35" customHeight="1">
      <c r="B57" s="39"/>
      <c r="C57" s="40"/>
      <c r="D57" s="40"/>
      <c r="E57" s="40"/>
      <c r="F57" s="40"/>
      <c r="G57" s="40"/>
      <c r="H57" s="40"/>
      <c r="I57" s="125"/>
      <c r="J57" s="40"/>
      <c r="K57" s="43"/>
    </row>
    <row r="58" spans="2:47" s="1" customFormat="1" ht="29.25" customHeight="1">
      <c r="B58" s="39"/>
      <c r="C58" s="151" t="s">
        <v>121</v>
      </c>
      <c r="D58" s="139"/>
      <c r="E58" s="139"/>
      <c r="F58" s="139"/>
      <c r="G58" s="139"/>
      <c r="H58" s="139"/>
      <c r="I58" s="152"/>
      <c r="J58" s="153" t="s">
        <v>122</v>
      </c>
      <c r="K58" s="154"/>
    </row>
    <row r="59" spans="2:47" s="1" customFormat="1" ht="10.35" customHeight="1">
      <c r="B59" s="39"/>
      <c r="C59" s="40"/>
      <c r="D59" s="40"/>
      <c r="E59" s="40"/>
      <c r="F59" s="40"/>
      <c r="G59" s="40"/>
      <c r="H59" s="40"/>
      <c r="I59" s="125"/>
      <c r="J59" s="40"/>
      <c r="K59" s="43"/>
    </row>
    <row r="60" spans="2:47" s="1" customFormat="1" ht="29.25" customHeight="1">
      <c r="B60" s="39"/>
      <c r="C60" s="155" t="s">
        <v>123</v>
      </c>
      <c r="D60" s="40"/>
      <c r="E60" s="40"/>
      <c r="F60" s="40"/>
      <c r="G60" s="40"/>
      <c r="H60" s="40"/>
      <c r="I60" s="125"/>
      <c r="J60" s="135">
        <f>J85</f>
        <v>0</v>
      </c>
      <c r="K60" s="43"/>
      <c r="AU60" s="22" t="s">
        <v>124</v>
      </c>
    </row>
    <row r="61" spans="2:47" s="8" customFormat="1" ht="24.95" customHeight="1">
      <c r="B61" s="156"/>
      <c r="C61" s="157"/>
      <c r="D61" s="158" t="s">
        <v>125</v>
      </c>
      <c r="E61" s="159"/>
      <c r="F61" s="159"/>
      <c r="G61" s="159"/>
      <c r="H61" s="159"/>
      <c r="I61" s="160"/>
      <c r="J61" s="161">
        <f>J86</f>
        <v>0</v>
      </c>
      <c r="K61" s="162"/>
    </row>
    <row r="62" spans="2:47" s="9" customFormat="1" ht="19.899999999999999" customHeight="1">
      <c r="B62" s="163"/>
      <c r="C62" s="164"/>
      <c r="D62" s="165" t="s">
        <v>551</v>
      </c>
      <c r="E62" s="166"/>
      <c r="F62" s="166"/>
      <c r="G62" s="166"/>
      <c r="H62" s="166"/>
      <c r="I62" s="167"/>
      <c r="J62" s="168">
        <f>J87</f>
        <v>0</v>
      </c>
      <c r="K62" s="169"/>
    </row>
    <row r="63" spans="2:47" s="9" customFormat="1" ht="19.899999999999999" customHeight="1">
      <c r="B63" s="163"/>
      <c r="C63" s="164"/>
      <c r="D63" s="165" t="s">
        <v>321</v>
      </c>
      <c r="E63" s="166"/>
      <c r="F63" s="166"/>
      <c r="G63" s="166"/>
      <c r="H63" s="166"/>
      <c r="I63" s="167"/>
      <c r="J63" s="168">
        <f>J118</f>
        <v>0</v>
      </c>
      <c r="K63" s="169"/>
    </row>
    <row r="64" spans="2:47" s="1" customFormat="1" ht="21.75" customHeight="1">
      <c r="B64" s="39"/>
      <c r="C64" s="40"/>
      <c r="D64" s="40"/>
      <c r="E64" s="40"/>
      <c r="F64" s="40"/>
      <c r="G64" s="40"/>
      <c r="H64" s="40"/>
      <c r="I64" s="125"/>
      <c r="J64" s="40"/>
      <c r="K64" s="43"/>
    </row>
    <row r="65" spans="2:12" s="1" customFormat="1" ht="6.95" customHeight="1">
      <c r="B65" s="54"/>
      <c r="C65" s="55"/>
      <c r="D65" s="55"/>
      <c r="E65" s="55"/>
      <c r="F65" s="55"/>
      <c r="G65" s="55"/>
      <c r="H65" s="55"/>
      <c r="I65" s="146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9"/>
      <c r="J69" s="58"/>
      <c r="K69" s="58"/>
      <c r="L69" s="59"/>
    </row>
    <row r="70" spans="2:12" s="1" customFormat="1" ht="36.950000000000003" customHeight="1">
      <c r="B70" s="39"/>
      <c r="C70" s="60" t="s">
        <v>129</v>
      </c>
      <c r="D70" s="61"/>
      <c r="E70" s="61"/>
      <c r="F70" s="61"/>
      <c r="G70" s="61"/>
      <c r="H70" s="61"/>
      <c r="I70" s="170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70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70"/>
      <c r="J72" s="61"/>
      <c r="K72" s="61"/>
      <c r="L72" s="59"/>
    </row>
    <row r="73" spans="2:12" s="1" customFormat="1" ht="16.5" customHeight="1">
      <c r="B73" s="39"/>
      <c r="C73" s="61"/>
      <c r="D73" s="61"/>
      <c r="E73" s="370" t="str">
        <f>E7</f>
        <v>VYŽLOVKA – CHODNÍK V ULICI PRAŽSKÁ A JEVANSKÁ</v>
      </c>
      <c r="F73" s="371"/>
      <c r="G73" s="371"/>
      <c r="H73" s="371"/>
      <c r="I73" s="170"/>
      <c r="J73" s="61"/>
      <c r="K73" s="61"/>
      <c r="L73" s="59"/>
    </row>
    <row r="74" spans="2:12">
      <c r="B74" s="26"/>
      <c r="C74" s="63" t="s">
        <v>114</v>
      </c>
      <c r="D74" s="171"/>
      <c r="E74" s="171"/>
      <c r="F74" s="171"/>
      <c r="G74" s="171"/>
      <c r="H74" s="171"/>
      <c r="J74" s="171"/>
      <c r="K74" s="171"/>
      <c r="L74" s="172"/>
    </row>
    <row r="75" spans="2:12" s="1" customFormat="1" ht="16.5" customHeight="1">
      <c r="B75" s="39"/>
      <c r="C75" s="61"/>
      <c r="D75" s="61"/>
      <c r="E75" s="370" t="s">
        <v>115</v>
      </c>
      <c r="F75" s="373"/>
      <c r="G75" s="373"/>
      <c r="H75" s="373"/>
      <c r="I75" s="170"/>
      <c r="J75" s="61"/>
      <c r="K75" s="61"/>
      <c r="L75" s="59"/>
    </row>
    <row r="76" spans="2:12" s="1" customFormat="1" ht="14.45" customHeight="1">
      <c r="B76" s="39"/>
      <c r="C76" s="63" t="s">
        <v>116</v>
      </c>
      <c r="D76" s="61"/>
      <c r="E76" s="61"/>
      <c r="F76" s="61"/>
      <c r="G76" s="61"/>
      <c r="H76" s="61"/>
      <c r="I76" s="170"/>
      <c r="J76" s="61"/>
      <c r="K76" s="61"/>
      <c r="L76" s="59"/>
    </row>
    <row r="77" spans="2:12" s="1" customFormat="1" ht="17.25" customHeight="1">
      <c r="B77" s="39"/>
      <c r="C77" s="61"/>
      <c r="D77" s="61"/>
      <c r="E77" s="357" t="str">
        <f>E11</f>
        <v>SO 101.1 - Definitivní dopravní značení</v>
      </c>
      <c r="F77" s="373"/>
      <c r="G77" s="373"/>
      <c r="H77" s="373"/>
      <c r="I77" s="170"/>
      <c r="J77" s="61"/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70"/>
      <c r="J78" s="61"/>
      <c r="K78" s="61"/>
      <c r="L78" s="59"/>
    </row>
    <row r="79" spans="2:12" s="1" customFormat="1" ht="18" customHeight="1">
      <c r="B79" s="39"/>
      <c r="C79" s="63" t="s">
        <v>23</v>
      </c>
      <c r="D79" s="61"/>
      <c r="E79" s="61"/>
      <c r="F79" s="173" t="str">
        <f>F14</f>
        <v>Vyžlovka</v>
      </c>
      <c r="G79" s="61"/>
      <c r="H79" s="61"/>
      <c r="I79" s="174" t="s">
        <v>25</v>
      </c>
      <c r="J79" s="71" t="str">
        <f>IF(J14="","",J14)</f>
        <v>26. 9. 2018</v>
      </c>
      <c r="K79" s="61"/>
      <c r="L79" s="59"/>
    </row>
    <row r="80" spans="2:12" s="1" customFormat="1" ht="6.95" customHeight="1">
      <c r="B80" s="39"/>
      <c r="C80" s="61"/>
      <c r="D80" s="61"/>
      <c r="E80" s="61"/>
      <c r="F80" s="61"/>
      <c r="G80" s="61"/>
      <c r="H80" s="61"/>
      <c r="I80" s="170"/>
      <c r="J80" s="61"/>
      <c r="K80" s="61"/>
      <c r="L80" s="59"/>
    </row>
    <row r="81" spans="2:65" s="1" customFormat="1">
      <c r="B81" s="39"/>
      <c r="C81" s="63" t="s">
        <v>27</v>
      </c>
      <c r="D81" s="61"/>
      <c r="E81" s="61"/>
      <c r="F81" s="173" t="str">
        <f>E17</f>
        <v>OÚ Vyžlovka</v>
      </c>
      <c r="G81" s="61"/>
      <c r="H81" s="61"/>
      <c r="I81" s="174" t="s">
        <v>33</v>
      </c>
      <c r="J81" s="173" t="str">
        <f>E23</f>
        <v>VIN Consult, s. r. o.</v>
      </c>
      <c r="K81" s="61"/>
      <c r="L81" s="59"/>
    </row>
    <row r="82" spans="2:65" s="1" customFormat="1" ht="14.45" customHeight="1">
      <c r="B82" s="39"/>
      <c r="C82" s="63" t="s">
        <v>31</v>
      </c>
      <c r="D82" s="61"/>
      <c r="E82" s="61"/>
      <c r="F82" s="173" t="str">
        <f>IF(E20="","",E20)</f>
        <v/>
      </c>
      <c r="G82" s="61"/>
      <c r="H82" s="61"/>
      <c r="I82" s="170"/>
      <c r="J82" s="61"/>
      <c r="K82" s="61"/>
      <c r="L82" s="59"/>
    </row>
    <row r="83" spans="2:65" s="1" customFormat="1" ht="10.35" customHeight="1">
      <c r="B83" s="39"/>
      <c r="C83" s="61"/>
      <c r="D83" s="61"/>
      <c r="E83" s="61"/>
      <c r="F83" s="61"/>
      <c r="G83" s="61"/>
      <c r="H83" s="61"/>
      <c r="I83" s="170"/>
      <c r="J83" s="61"/>
      <c r="K83" s="61"/>
      <c r="L83" s="59"/>
    </row>
    <row r="84" spans="2:65" s="10" customFormat="1" ht="29.25" customHeight="1">
      <c r="B84" s="175"/>
      <c r="C84" s="176" t="s">
        <v>130</v>
      </c>
      <c r="D84" s="177" t="s">
        <v>56</v>
      </c>
      <c r="E84" s="177" t="s">
        <v>52</v>
      </c>
      <c r="F84" s="177" t="s">
        <v>131</v>
      </c>
      <c r="G84" s="177" t="s">
        <v>132</v>
      </c>
      <c r="H84" s="177" t="s">
        <v>133</v>
      </c>
      <c r="I84" s="178" t="s">
        <v>134</v>
      </c>
      <c r="J84" s="177" t="s">
        <v>122</v>
      </c>
      <c r="K84" s="179" t="s">
        <v>135</v>
      </c>
      <c r="L84" s="180"/>
      <c r="M84" s="79" t="s">
        <v>136</v>
      </c>
      <c r="N84" s="80" t="s">
        <v>41</v>
      </c>
      <c r="O84" s="80" t="s">
        <v>137</v>
      </c>
      <c r="P84" s="80" t="s">
        <v>138</v>
      </c>
      <c r="Q84" s="80" t="s">
        <v>139</v>
      </c>
      <c r="R84" s="80" t="s">
        <v>140</v>
      </c>
      <c r="S84" s="80" t="s">
        <v>141</v>
      </c>
      <c r="T84" s="81" t="s">
        <v>142</v>
      </c>
    </row>
    <row r="85" spans="2:65" s="1" customFormat="1" ht="29.25" customHeight="1">
      <c r="B85" s="39"/>
      <c r="C85" s="85" t="s">
        <v>123</v>
      </c>
      <c r="D85" s="61"/>
      <c r="E85" s="61"/>
      <c r="F85" s="61"/>
      <c r="G85" s="61"/>
      <c r="H85" s="61"/>
      <c r="I85" s="170"/>
      <c r="J85" s="181">
        <f>BK85</f>
        <v>0</v>
      </c>
      <c r="K85" s="61"/>
      <c r="L85" s="59"/>
      <c r="M85" s="82"/>
      <c r="N85" s="83"/>
      <c r="O85" s="83"/>
      <c r="P85" s="182">
        <f>P86</f>
        <v>0</v>
      </c>
      <c r="Q85" s="83"/>
      <c r="R85" s="182">
        <f>R86</f>
        <v>0.6940059999999999</v>
      </c>
      <c r="S85" s="83"/>
      <c r="T85" s="183">
        <f>T86</f>
        <v>0</v>
      </c>
      <c r="AT85" s="22" t="s">
        <v>70</v>
      </c>
      <c r="AU85" s="22" t="s">
        <v>124</v>
      </c>
      <c r="BK85" s="184">
        <f>BK86</f>
        <v>0</v>
      </c>
    </row>
    <row r="86" spans="2:65" s="11" customFormat="1" ht="37.35" customHeight="1">
      <c r="B86" s="185"/>
      <c r="C86" s="186"/>
      <c r="D86" s="187" t="s">
        <v>70</v>
      </c>
      <c r="E86" s="188" t="s">
        <v>143</v>
      </c>
      <c r="F86" s="188" t="s">
        <v>144</v>
      </c>
      <c r="G86" s="186"/>
      <c r="H86" s="186"/>
      <c r="I86" s="189"/>
      <c r="J86" s="190">
        <f>BK86</f>
        <v>0</v>
      </c>
      <c r="K86" s="186"/>
      <c r="L86" s="191"/>
      <c r="M86" s="192"/>
      <c r="N86" s="193"/>
      <c r="O86" s="193"/>
      <c r="P86" s="194">
        <f>P87+P118</f>
        <v>0</v>
      </c>
      <c r="Q86" s="193"/>
      <c r="R86" s="194">
        <f>R87+R118</f>
        <v>0.6940059999999999</v>
      </c>
      <c r="S86" s="193"/>
      <c r="T86" s="195">
        <f>T87+T118</f>
        <v>0</v>
      </c>
      <c r="AR86" s="196" t="s">
        <v>78</v>
      </c>
      <c r="AT86" s="197" t="s">
        <v>70</v>
      </c>
      <c r="AU86" s="197" t="s">
        <v>71</v>
      </c>
      <c r="AY86" s="196" t="s">
        <v>145</v>
      </c>
      <c r="BK86" s="198">
        <f>BK87+BK118</f>
        <v>0</v>
      </c>
    </row>
    <row r="87" spans="2:65" s="11" customFormat="1" ht="19.899999999999999" customHeight="1">
      <c r="B87" s="185"/>
      <c r="C87" s="186"/>
      <c r="D87" s="187" t="s">
        <v>70</v>
      </c>
      <c r="E87" s="199" t="s">
        <v>198</v>
      </c>
      <c r="F87" s="199" t="s">
        <v>552</v>
      </c>
      <c r="G87" s="186"/>
      <c r="H87" s="186"/>
      <c r="I87" s="189"/>
      <c r="J87" s="200">
        <f>BK87</f>
        <v>0</v>
      </c>
      <c r="K87" s="186"/>
      <c r="L87" s="191"/>
      <c r="M87" s="192"/>
      <c r="N87" s="193"/>
      <c r="O87" s="193"/>
      <c r="P87" s="194">
        <f>SUM(P88:P117)</f>
        <v>0</v>
      </c>
      <c r="Q87" s="193"/>
      <c r="R87" s="194">
        <f>SUM(R88:R117)</f>
        <v>0.6940059999999999</v>
      </c>
      <c r="S87" s="193"/>
      <c r="T87" s="195">
        <f>SUM(T88:T117)</f>
        <v>0</v>
      </c>
      <c r="AR87" s="196" t="s">
        <v>78</v>
      </c>
      <c r="AT87" s="197" t="s">
        <v>70</v>
      </c>
      <c r="AU87" s="197" t="s">
        <v>78</v>
      </c>
      <c r="AY87" s="196" t="s">
        <v>145</v>
      </c>
      <c r="BK87" s="198">
        <f>SUM(BK88:BK117)</f>
        <v>0</v>
      </c>
    </row>
    <row r="88" spans="2:65" s="1" customFormat="1" ht="16.5" customHeight="1">
      <c r="B88" s="39"/>
      <c r="C88" s="201" t="s">
        <v>78</v>
      </c>
      <c r="D88" s="201" t="s">
        <v>147</v>
      </c>
      <c r="E88" s="202" t="s">
        <v>553</v>
      </c>
      <c r="F88" s="203" t="s">
        <v>554</v>
      </c>
      <c r="G88" s="204" t="s">
        <v>287</v>
      </c>
      <c r="H88" s="205">
        <v>6</v>
      </c>
      <c r="I88" s="206"/>
      <c r="J88" s="207">
        <f>ROUND(I88*H88,2)</f>
        <v>0</v>
      </c>
      <c r="K88" s="203" t="s">
        <v>151</v>
      </c>
      <c r="L88" s="59"/>
      <c r="M88" s="208" t="s">
        <v>21</v>
      </c>
      <c r="N88" s="209" t="s">
        <v>42</v>
      </c>
      <c r="O88" s="40"/>
      <c r="P88" s="210">
        <f>O88*H88</f>
        <v>0</v>
      </c>
      <c r="Q88" s="210">
        <v>1.1999999999999999E-3</v>
      </c>
      <c r="R88" s="210">
        <f>Q88*H88</f>
        <v>7.1999999999999998E-3</v>
      </c>
      <c r="S88" s="210">
        <v>0</v>
      </c>
      <c r="T88" s="211">
        <f>S88*H88</f>
        <v>0</v>
      </c>
      <c r="AR88" s="22" t="s">
        <v>152</v>
      </c>
      <c r="AT88" s="22" t="s">
        <v>147</v>
      </c>
      <c r="AU88" s="22" t="s">
        <v>80</v>
      </c>
      <c r="AY88" s="22" t="s">
        <v>145</v>
      </c>
      <c r="BE88" s="212">
        <f>IF(N88="základní",J88,0)</f>
        <v>0</v>
      </c>
      <c r="BF88" s="212">
        <f>IF(N88="snížená",J88,0)</f>
        <v>0</v>
      </c>
      <c r="BG88" s="212">
        <f>IF(N88="zákl. přenesená",J88,0)</f>
        <v>0</v>
      </c>
      <c r="BH88" s="212">
        <f>IF(N88="sníž. přenesená",J88,0)</f>
        <v>0</v>
      </c>
      <c r="BI88" s="212">
        <f>IF(N88="nulová",J88,0)</f>
        <v>0</v>
      </c>
      <c r="BJ88" s="22" t="s">
        <v>78</v>
      </c>
      <c r="BK88" s="212">
        <f>ROUND(I88*H88,2)</f>
        <v>0</v>
      </c>
      <c r="BL88" s="22" t="s">
        <v>152</v>
      </c>
      <c r="BM88" s="22" t="s">
        <v>555</v>
      </c>
    </row>
    <row r="89" spans="2:65" s="1" customFormat="1" ht="13.5">
      <c r="B89" s="39"/>
      <c r="C89" s="61"/>
      <c r="D89" s="213" t="s">
        <v>154</v>
      </c>
      <c r="E89" s="61"/>
      <c r="F89" s="214" t="s">
        <v>556</v>
      </c>
      <c r="G89" s="61"/>
      <c r="H89" s="61"/>
      <c r="I89" s="170"/>
      <c r="J89" s="61"/>
      <c r="K89" s="61"/>
      <c r="L89" s="59"/>
      <c r="M89" s="215"/>
      <c r="N89" s="40"/>
      <c r="O89" s="40"/>
      <c r="P89" s="40"/>
      <c r="Q89" s="40"/>
      <c r="R89" s="40"/>
      <c r="S89" s="40"/>
      <c r="T89" s="76"/>
      <c r="AT89" s="22" t="s">
        <v>154</v>
      </c>
      <c r="AU89" s="22" t="s">
        <v>80</v>
      </c>
    </row>
    <row r="90" spans="2:65" s="1" customFormat="1" ht="27">
      <c r="B90" s="39"/>
      <c r="C90" s="61"/>
      <c r="D90" s="213" t="s">
        <v>333</v>
      </c>
      <c r="E90" s="61"/>
      <c r="F90" s="243" t="s">
        <v>557</v>
      </c>
      <c r="G90" s="61"/>
      <c r="H90" s="61"/>
      <c r="I90" s="170"/>
      <c r="J90" s="61"/>
      <c r="K90" s="61"/>
      <c r="L90" s="59"/>
      <c r="M90" s="215"/>
      <c r="N90" s="40"/>
      <c r="O90" s="40"/>
      <c r="P90" s="40"/>
      <c r="Q90" s="40"/>
      <c r="R90" s="40"/>
      <c r="S90" s="40"/>
      <c r="T90" s="76"/>
      <c r="AT90" s="22" t="s">
        <v>333</v>
      </c>
      <c r="AU90" s="22" t="s">
        <v>80</v>
      </c>
    </row>
    <row r="91" spans="2:65" s="12" customFormat="1" ht="13.5">
      <c r="B91" s="216"/>
      <c r="C91" s="217"/>
      <c r="D91" s="213" t="s">
        <v>156</v>
      </c>
      <c r="E91" s="218" t="s">
        <v>21</v>
      </c>
      <c r="F91" s="219" t="s">
        <v>558</v>
      </c>
      <c r="G91" s="217"/>
      <c r="H91" s="220">
        <v>6</v>
      </c>
      <c r="I91" s="221"/>
      <c r="J91" s="217"/>
      <c r="K91" s="217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156</v>
      </c>
      <c r="AU91" s="226" t="s">
        <v>80</v>
      </c>
      <c r="AV91" s="12" t="s">
        <v>80</v>
      </c>
      <c r="AW91" s="12" t="s">
        <v>35</v>
      </c>
      <c r="AX91" s="12" t="s">
        <v>71</v>
      </c>
      <c r="AY91" s="226" t="s">
        <v>145</v>
      </c>
    </row>
    <row r="92" spans="2:65" s="1" customFormat="1" ht="16.5" customHeight="1">
      <c r="B92" s="39"/>
      <c r="C92" s="233" t="s">
        <v>80</v>
      </c>
      <c r="D92" s="233" t="s">
        <v>329</v>
      </c>
      <c r="E92" s="234" t="s">
        <v>559</v>
      </c>
      <c r="F92" s="235" t="s">
        <v>560</v>
      </c>
      <c r="G92" s="236" t="s">
        <v>287</v>
      </c>
      <c r="H92" s="237">
        <v>6</v>
      </c>
      <c r="I92" s="238"/>
      <c r="J92" s="239">
        <f>ROUND(I92*H92,2)</f>
        <v>0</v>
      </c>
      <c r="K92" s="235" t="s">
        <v>21</v>
      </c>
      <c r="L92" s="240"/>
      <c r="M92" s="241" t="s">
        <v>21</v>
      </c>
      <c r="N92" s="242" t="s">
        <v>42</v>
      </c>
      <c r="O92" s="40"/>
      <c r="P92" s="210">
        <f>O92*H92</f>
        <v>0</v>
      </c>
      <c r="Q92" s="210">
        <v>2.5000000000000001E-3</v>
      </c>
      <c r="R92" s="210">
        <f>Q92*H92</f>
        <v>1.4999999999999999E-2</v>
      </c>
      <c r="S92" s="210">
        <v>0</v>
      </c>
      <c r="T92" s="211">
        <f>S92*H92</f>
        <v>0</v>
      </c>
      <c r="AR92" s="22" t="s">
        <v>192</v>
      </c>
      <c r="AT92" s="22" t="s">
        <v>329</v>
      </c>
      <c r="AU92" s="22" t="s">
        <v>80</v>
      </c>
      <c r="AY92" s="22" t="s">
        <v>145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22" t="s">
        <v>78</v>
      </c>
      <c r="BK92" s="212">
        <f>ROUND(I92*H92,2)</f>
        <v>0</v>
      </c>
      <c r="BL92" s="22" t="s">
        <v>152</v>
      </c>
      <c r="BM92" s="22" t="s">
        <v>561</v>
      </c>
    </row>
    <row r="93" spans="2:65" s="1" customFormat="1" ht="13.5">
      <c r="B93" s="39"/>
      <c r="C93" s="61"/>
      <c r="D93" s="213" t="s">
        <v>154</v>
      </c>
      <c r="E93" s="61"/>
      <c r="F93" s="214" t="s">
        <v>560</v>
      </c>
      <c r="G93" s="61"/>
      <c r="H93" s="61"/>
      <c r="I93" s="170"/>
      <c r="J93" s="61"/>
      <c r="K93" s="61"/>
      <c r="L93" s="59"/>
      <c r="M93" s="215"/>
      <c r="N93" s="40"/>
      <c r="O93" s="40"/>
      <c r="P93" s="40"/>
      <c r="Q93" s="40"/>
      <c r="R93" s="40"/>
      <c r="S93" s="40"/>
      <c r="T93" s="76"/>
      <c r="AT93" s="22" t="s">
        <v>154</v>
      </c>
      <c r="AU93" s="22" t="s">
        <v>80</v>
      </c>
    </row>
    <row r="94" spans="2:65" s="12" customFormat="1" ht="13.5">
      <c r="B94" s="216"/>
      <c r="C94" s="217"/>
      <c r="D94" s="213" t="s">
        <v>156</v>
      </c>
      <c r="E94" s="218" t="s">
        <v>21</v>
      </c>
      <c r="F94" s="219" t="s">
        <v>558</v>
      </c>
      <c r="G94" s="217"/>
      <c r="H94" s="220">
        <v>6</v>
      </c>
      <c r="I94" s="221"/>
      <c r="J94" s="217"/>
      <c r="K94" s="217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156</v>
      </c>
      <c r="AU94" s="226" t="s">
        <v>80</v>
      </c>
      <c r="AV94" s="12" t="s">
        <v>80</v>
      </c>
      <c r="AW94" s="12" t="s">
        <v>35</v>
      </c>
      <c r="AX94" s="12" t="s">
        <v>71</v>
      </c>
      <c r="AY94" s="226" t="s">
        <v>145</v>
      </c>
    </row>
    <row r="95" spans="2:65" s="1" customFormat="1" ht="25.5" customHeight="1">
      <c r="B95" s="39"/>
      <c r="C95" s="201" t="s">
        <v>88</v>
      </c>
      <c r="D95" s="201" t="s">
        <v>147</v>
      </c>
      <c r="E95" s="202" t="s">
        <v>562</v>
      </c>
      <c r="F95" s="203" t="s">
        <v>563</v>
      </c>
      <c r="G95" s="204" t="s">
        <v>287</v>
      </c>
      <c r="H95" s="205">
        <v>2</v>
      </c>
      <c r="I95" s="206"/>
      <c r="J95" s="207">
        <f>ROUND(I95*H95,2)</f>
        <v>0</v>
      </c>
      <c r="K95" s="203" t="s">
        <v>151</v>
      </c>
      <c r="L95" s="59"/>
      <c r="M95" s="208" t="s">
        <v>21</v>
      </c>
      <c r="N95" s="209" t="s">
        <v>42</v>
      </c>
      <c r="O95" s="40"/>
      <c r="P95" s="210">
        <f>O95*H95</f>
        <v>0</v>
      </c>
      <c r="Q95" s="210">
        <v>6.9999999999999999E-4</v>
      </c>
      <c r="R95" s="210">
        <f>Q95*H95</f>
        <v>1.4E-3</v>
      </c>
      <c r="S95" s="210">
        <v>0</v>
      </c>
      <c r="T95" s="211">
        <f>S95*H95</f>
        <v>0</v>
      </c>
      <c r="AR95" s="22" t="s">
        <v>152</v>
      </c>
      <c r="AT95" s="22" t="s">
        <v>147</v>
      </c>
      <c r="AU95" s="22" t="s">
        <v>80</v>
      </c>
      <c r="AY95" s="22" t="s">
        <v>145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2" t="s">
        <v>78</v>
      </c>
      <c r="BK95" s="212">
        <f>ROUND(I95*H95,2)</f>
        <v>0</v>
      </c>
      <c r="BL95" s="22" t="s">
        <v>152</v>
      </c>
      <c r="BM95" s="22" t="s">
        <v>564</v>
      </c>
    </row>
    <row r="96" spans="2:65" s="1" customFormat="1" ht="13.5">
      <c r="B96" s="39"/>
      <c r="C96" s="61"/>
      <c r="D96" s="213" t="s">
        <v>154</v>
      </c>
      <c r="E96" s="61"/>
      <c r="F96" s="214" t="s">
        <v>565</v>
      </c>
      <c r="G96" s="61"/>
      <c r="H96" s="61"/>
      <c r="I96" s="170"/>
      <c r="J96" s="61"/>
      <c r="K96" s="61"/>
      <c r="L96" s="59"/>
      <c r="M96" s="215"/>
      <c r="N96" s="40"/>
      <c r="O96" s="40"/>
      <c r="P96" s="40"/>
      <c r="Q96" s="40"/>
      <c r="R96" s="40"/>
      <c r="S96" s="40"/>
      <c r="T96" s="76"/>
      <c r="AT96" s="22" t="s">
        <v>154</v>
      </c>
      <c r="AU96" s="22" t="s">
        <v>80</v>
      </c>
    </row>
    <row r="97" spans="2:65" s="12" customFormat="1" ht="13.5">
      <c r="B97" s="216"/>
      <c r="C97" s="217"/>
      <c r="D97" s="213" t="s">
        <v>156</v>
      </c>
      <c r="E97" s="218" t="s">
        <v>21</v>
      </c>
      <c r="F97" s="219" t="s">
        <v>566</v>
      </c>
      <c r="G97" s="217"/>
      <c r="H97" s="220">
        <v>2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156</v>
      </c>
      <c r="AU97" s="226" t="s">
        <v>80</v>
      </c>
      <c r="AV97" s="12" t="s">
        <v>80</v>
      </c>
      <c r="AW97" s="12" t="s">
        <v>35</v>
      </c>
      <c r="AX97" s="12" t="s">
        <v>71</v>
      </c>
      <c r="AY97" s="226" t="s">
        <v>145</v>
      </c>
    </row>
    <row r="98" spans="2:65" s="1" customFormat="1" ht="16.5" customHeight="1">
      <c r="B98" s="39"/>
      <c r="C98" s="233" t="s">
        <v>152</v>
      </c>
      <c r="D98" s="233" t="s">
        <v>329</v>
      </c>
      <c r="E98" s="234" t="s">
        <v>567</v>
      </c>
      <c r="F98" s="235" t="s">
        <v>568</v>
      </c>
      <c r="G98" s="236" t="s">
        <v>287</v>
      </c>
      <c r="H98" s="237">
        <v>2</v>
      </c>
      <c r="I98" s="238"/>
      <c r="J98" s="239">
        <f>ROUND(I98*H98,2)</f>
        <v>0</v>
      </c>
      <c r="K98" s="235" t="s">
        <v>151</v>
      </c>
      <c r="L98" s="240"/>
      <c r="M98" s="241" t="s">
        <v>21</v>
      </c>
      <c r="N98" s="242" t="s">
        <v>42</v>
      </c>
      <c r="O98" s="40"/>
      <c r="P98" s="210">
        <f>O98*H98</f>
        <v>0</v>
      </c>
      <c r="Q98" s="210">
        <v>4.1000000000000003E-3</v>
      </c>
      <c r="R98" s="210">
        <f>Q98*H98</f>
        <v>8.2000000000000007E-3</v>
      </c>
      <c r="S98" s="210">
        <v>0</v>
      </c>
      <c r="T98" s="211">
        <f>S98*H98</f>
        <v>0</v>
      </c>
      <c r="AR98" s="22" t="s">
        <v>192</v>
      </c>
      <c r="AT98" s="22" t="s">
        <v>329</v>
      </c>
      <c r="AU98" s="22" t="s">
        <v>80</v>
      </c>
      <c r="AY98" s="22" t="s">
        <v>145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2" t="s">
        <v>78</v>
      </c>
      <c r="BK98" s="212">
        <f>ROUND(I98*H98,2)</f>
        <v>0</v>
      </c>
      <c r="BL98" s="22" t="s">
        <v>152</v>
      </c>
      <c r="BM98" s="22" t="s">
        <v>569</v>
      </c>
    </row>
    <row r="99" spans="2:65" s="1" customFormat="1" ht="13.5">
      <c r="B99" s="39"/>
      <c r="C99" s="61"/>
      <c r="D99" s="213" t="s">
        <v>154</v>
      </c>
      <c r="E99" s="61"/>
      <c r="F99" s="214" t="s">
        <v>568</v>
      </c>
      <c r="G99" s="61"/>
      <c r="H99" s="61"/>
      <c r="I99" s="170"/>
      <c r="J99" s="61"/>
      <c r="K99" s="61"/>
      <c r="L99" s="59"/>
      <c r="M99" s="215"/>
      <c r="N99" s="40"/>
      <c r="O99" s="40"/>
      <c r="P99" s="40"/>
      <c r="Q99" s="40"/>
      <c r="R99" s="40"/>
      <c r="S99" s="40"/>
      <c r="T99" s="76"/>
      <c r="AT99" s="22" t="s">
        <v>154</v>
      </c>
      <c r="AU99" s="22" t="s">
        <v>80</v>
      </c>
    </row>
    <row r="100" spans="2:65" s="12" customFormat="1" ht="13.5">
      <c r="B100" s="216"/>
      <c r="C100" s="217"/>
      <c r="D100" s="213" t="s">
        <v>156</v>
      </c>
      <c r="E100" s="218" t="s">
        <v>21</v>
      </c>
      <c r="F100" s="219" t="s">
        <v>566</v>
      </c>
      <c r="G100" s="217"/>
      <c r="H100" s="220">
        <v>2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156</v>
      </c>
      <c r="AU100" s="226" t="s">
        <v>80</v>
      </c>
      <c r="AV100" s="12" t="s">
        <v>80</v>
      </c>
      <c r="AW100" s="12" t="s">
        <v>35</v>
      </c>
      <c r="AX100" s="12" t="s">
        <v>71</v>
      </c>
      <c r="AY100" s="226" t="s">
        <v>145</v>
      </c>
    </row>
    <row r="101" spans="2:65" s="1" customFormat="1" ht="16.5" customHeight="1">
      <c r="B101" s="39"/>
      <c r="C101" s="201" t="s">
        <v>174</v>
      </c>
      <c r="D101" s="201" t="s">
        <v>147</v>
      </c>
      <c r="E101" s="202" t="s">
        <v>570</v>
      </c>
      <c r="F101" s="203" t="s">
        <v>571</v>
      </c>
      <c r="G101" s="204" t="s">
        <v>287</v>
      </c>
      <c r="H101" s="205">
        <v>2</v>
      </c>
      <c r="I101" s="206"/>
      <c r="J101" s="207">
        <f>ROUND(I101*H101,2)</f>
        <v>0</v>
      </c>
      <c r="K101" s="203" t="s">
        <v>151</v>
      </c>
      <c r="L101" s="59"/>
      <c r="M101" s="208" t="s">
        <v>21</v>
      </c>
      <c r="N101" s="209" t="s">
        <v>42</v>
      </c>
      <c r="O101" s="40"/>
      <c r="P101" s="210">
        <f>O101*H101</f>
        <v>0</v>
      </c>
      <c r="Q101" s="210">
        <v>1.0000000000000001E-5</v>
      </c>
      <c r="R101" s="210">
        <f>Q101*H101</f>
        <v>2.0000000000000002E-5</v>
      </c>
      <c r="S101" s="210">
        <v>0</v>
      </c>
      <c r="T101" s="211">
        <f>S101*H101</f>
        <v>0</v>
      </c>
      <c r="AR101" s="22" t="s">
        <v>152</v>
      </c>
      <c r="AT101" s="22" t="s">
        <v>147</v>
      </c>
      <c r="AU101" s="22" t="s">
        <v>80</v>
      </c>
      <c r="AY101" s="22" t="s">
        <v>145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2" t="s">
        <v>78</v>
      </c>
      <c r="BK101" s="212">
        <f>ROUND(I101*H101,2)</f>
        <v>0</v>
      </c>
      <c r="BL101" s="22" t="s">
        <v>152</v>
      </c>
      <c r="BM101" s="22" t="s">
        <v>572</v>
      </c>
    </row>
    <row r="102" spans="2:65" s="1" customFormat="1" ht="13.5">
      <c r="B102" s="39"/>
      <c r="C102" s="61"/>
      <c r="D102" s="213" t="s">
        <v>154</v>
      </c>
      <c r="E102" s="61"/>
      <c r="F102" s="214" t="s">
        <v>573</v>
      </c>
      <c r="G102" s="61"/>
      <c r="H102" s="61"/>
      <c r="I102" s="170"/>
      <c r="J102" s="61"/>
      <c r="K102" s="61"/>
      <c r="L102" s="59"/>
      <c r="M102" s="215"/>
      <c r="N102" s="40"/>
      <c r="O102" s="40"/>
      <c r="P102" s="40"/>
      <c r="Q102" s="40"/>
      <c r="R102" s="40"/>
      <c r="S102" s="40"/>
      <c r="T102" s="76"/>
      <c r="AT102" s="22" t="s">
        <v>154</v>
      </c>
      <c r="AU102" s="22" t="s">
        <v>80</v>
      </c>
    </row>
    <row r="103" spans="2:65" s="12" customFormat="1" ht="13.5">
      <c r="B103" s="216"/>
      <c r="C103" s="217"/>
      <c r="D103" s="213" t="s">
        <v>156</v>
      </c>
      <c r="E103" s="218" t="s">
        <v>21</v>
      </c>
      <c r="F103" s="219" t="s">
        <v>574</v>
      </c>
      <c r="G103" s="217"/>
      <c r="H103" s="220">
        <v>2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156</v>
      </c>
      <c r="AU103" s="226" t="s">
        <v>80</v>
      </c>
      <c r="AV103" s="12" t="s">
        <v>80</v>
      </c>
      <c r="AW103" s="12" t="s">
        <v>35</v>
      </c>
      <c r="AX103" s="12" t="s">
        <v>71</v>
      </c>
      <c r="AY103" s="226" t="s">
        <v>145</v>
      </c>
    </row>
    <row r="104" spans="2:65" s="1" customFormat="1" ht="16.5" customHeight="1">
      <c r="B104" s="39"/>
      <c r="C104" s="233" t="s">
        <v>180</v>
      </c>
      <c r="D104" s="233" t="s">
        <v>329</v>
      </c>
      <c r="E104" s="234" t="s">
        <v>575</v>
      </c>
      <c r="F104" s="235" t="s">
        <v>576</v>
      </c>
      <c r="G104" s="236" t="s">
        <v>287</v>
      </c>
      <c r="H104" s="237">
        <v>2</v>
      </c>
      <c r="I104" s="238"/>
      <c r="J104" s="239">
        <f>ROUND(I104*H104,2)</f>
        <v>0</v>
      </c>
      <c r="K104" s="235" t="s">
        <v>151</v>
      </c>
      <c r="L104" s="240"/>
      <c r="M104" s="241" t="s">
        <v>21</v>
      </c>
      <c r="N104" s="242" t="s">
        <v>42</v>
      </c>
      <c r="O104" s="40"/>
      <c r="P104" s="210">
        <f>O104*H104</f>
        <v>0</v>
      </c>
      <c r="Q104" s="210">
        <v>2.5999999999999999E-3</v>
      </c>
      <c r="R104" s="210">
        <f>Q104*H104</f>
        <v>5.1999999999999998E-3</v>
      </c>
      <c r="S104" s="210">
        <v>0</v>
      </c>
      <c r="T104" s="211">
        <f>S104*H104</f>
        <v>0</v>
      </c>
      <c r="AR104" s="22" t="s">
        <v>192</v>
      </c>
      <c r="AT104" s="22" t="s">
        <v>329</v>
      </c>
      <c r="AU104" s="22" t="s">
        <v>80</v>
      </c>
      <c r="AY104" s="22" t="s">
        <v>145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2" t="s">
        <v>78</v>
      </c>
      <c r="BK104" s="212">
        <f>ROUND(I104*H104,2)</f>
        <v>0</v>
      </c>
      <c r="BL104" s="22" t="s">
        <v>152</v>
      </c>
      <c r="BM104" s="22" t="s">
        <v>577</v>
      </c>
    </row>
    <row r="105" spans="2:65" s="1" customFormat="1" ht="13.5">
      <c r="B105" s="39"/>
      <c r="C105" s="61"/>
      <c r="D105" s="213" t="s">
        <v>154</v>
      </c>
      <c r="E105" s="61"/>
      <c r="F105" s="214" t="s">
        <v>576</v>
      </c>
      <c r="G105" s="61"/>
      <c r="H105" s="61"/>
      <c r="I105" s="170"/>
      <c r="J105" s="61"/>
      <c r="K105" s="61"/>
      <c r="L105" s="59"/>
      <c r="M105" s="215"/>
      <c r="N105" s="40"/>
      <c r="O105" s="40"/>
      <c r="P105" s="40"/>
      <c r="Q105" s="40"/>
      <c r="R105" s="40"/>
      <c r="S105" s="40"/>
      <c r="T105" s="76"/>
      <c r="AT105" s="22" t="s">
        <v>154</v>
      </c>
      <c r="AU105" s="22" t="s">
        <v>80</v>
      </c>
    </row>
    <row r="106" spans="2:65" s="12" customFormat="1" ht="13.5">
      <c r="B106" s="216"/>
      <c r="C106" s="217"/>
      <c r="D106" s="213" t="s">
        <v>156</v>
      </c>
      <c r="E106" s="218" t="s">
        <v>21</v>
      </c>
      <c r="F106" s="219" t="s">
        <v>574</v>
      </c>
      <c r="G106" s="217"/>
      <c r="H106" s="220">
        <v>2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156</v>
      </c>
      <c r="AU106" s="226" t="s">
        <v>80</v>
      </c>
      <c r="AV106" s="12" t="s">
        <v>80</v>
      </c>
      <c r="AW106" s="12" t="s">
        <v>35</v>
      </c>
      <c r="AX106" s="12" t="s">
        <v>71</v>
      </c>
      <c r="AY106" s="226" t="s">
        <v>145</v>
      </c>
    </row>
    <row r="107" spans="2:65" s="1" customFormat="1" ht="25.5" customHeight="1">
      <c r="B107" s="39"/>
      <c r="C107" s="201" t="s">
        <v>186</v>
      </c>
      <c r="D107" s="201" t="s">
        <v>147</v>
      </c>
      <c r="E107" s="202" t="s">
        <v>578</v>
      </c>
      <c r="F107" s="203" t="s">
        <v>579</v>
      </c>
      <c r="G107" s="204" t="s">
        <v>287</v>
      </c>
      <c r="H107" s="205">
        <v>2</v>
      </c>
      <c r="I107" s="206"/>
      <c r="J107" s="207">
        <f>ROUND(I107*H107,2)</f>
        <v>0</v>
      </c>
      <c r="K107" s="203" t="s">
        <v>151</v>
      </c>
      <c r="L107" s="59"/>
      <c r="M107" s="208" t="s">
        <v>21</v>
      </c>
      <c r="N107" s="209" t="s">
        <v>42</v>
      </c>
      <c r="O107" s="40"/>
      <c r="P107" s="210">
        <f>O107*H107</f>
        <v>0</v>
      </c>
      <c r="Q107" s="210">
        <v>0.11241</v>
      </c>
      <c r="R107" s="210">
        <f>Q107*H107</f>
        <v>0.22481999999999999</v>
      </c>
      <c r="S107" s="210">
        <v>0</v>
      </c>
      <c r="T107" s="211">
        <f>S107*H107</f>
        <v>0</v>
      </c>
      <c r="AR107" s="22" t="s">
        <v>152</v>
      </c>
      <c r="AT107" s="22" t="s">
        <v>147</v>
      </c>
      <c r="AU107" s="22" t="s">
        <v>80</v>
      </c>
      <c r="AY107" s="22" t="s">
        <v>145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2" t="s">
        <v>78</v>
      </c>
      <c r="BK107" s="212">
        <f>ROUND(I107*H107,2)</f>
        <v>0</v>
      </c>
      <c r="BL107" s="22" t="s">
        <v>152</v>
      </c>
      <c r="BM107" s="22" t="s">
        <v>580</v>
      </c>
    </row>
    <row r="108" spans="2:65" s="1" customFormat="1" ht="13.5">
      <c r="B108" s="39"/>
      <c r="C108" s="61"/>
      <c r="D108" s="213" t="s">
        <v>154</v>
      </c>
      <c r="E108" s="61"/>
      <c r="F108" s="214" t="s">
        <v>581</v>
      </c>
      <c r="G108" s="61"/>
      <c r="H108" s="61"/>
      <c r="I108" s="170"/>
      <c r="J108" s="61"/>
      <c r="K108" s="61"/>
      <c r="L108" s="59"/>
      <c r="M108" s="215"/>
      <c r="N108" s="40"/>
      <c r="O108" s="40"/>
      <c r="P108" s="40"/>
      <c r="Q108" s="40"/>
      <c r="R108" s="40"/>
      <c r="S108" s="40"/>
      <c r="T108" s="76"/>
      <c r="AT108" s="22" t="s">
        <v>154</v>
      </c>
      <c r="AU108" s="22" t="s">
        <v>80</v>
      </c>
    </row>
    <row r="109" spans="2:65" s="12" customFormat="1" ht="13.5">
      <c r="B109" s="216"/>
      <c r="C109" s="217"/>
      <c r="D109" s="213" t="s">
        <v>156</v>
      </c>
      <c r="E109" s="218" t="s">
        <v>21</v>
      </c>
      <c r="F109" s="219" t="s">
        <v>566</v>
      </c>
      <c r="G109" s="217"/>
      <c r="H109" s="220">
        <v>2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156</v>
      </c>
      <c r="AU109" s="226" t="s">
        <v>80</v>
      </c>
      <c r="AV109" s="12" t="s">
        <v>80</v>
      </c>
      <c r="AW109" s="12" t="s">
        <v>35</v>
      </c>
      <c r="AX109" s="12" t="s">
        <v>71</v>
      </c>
      <c r="AY109" s="226" t="s">
        <v>145</v>
      </c>
    </row>
    <row r="110" spans="2:65" s="1" customFormat="1" ht="16.5" customHeight="1">
      <c r="B110" s="39"/>
      <c r="C110" s="233" t="s">
        <v>192</v>
      </c>
      <c r="D110" s="233" t="s">
        <v>329</v>
      </c>
      <c r="E110" s="234" t="s">
        <v>582</v>
      </c>
      <c r="F110" s="235" t="s">
        <v>583</v>
      </c>
      <c r="G110" s="236" t="s">
        <v>287</v>
      </c>
      <c r="H110" s="237">
        <v>2</v>
      </c>
      <c r="I110" s="238"/>
      <c r="J110" s="239">
        <f>ROUND(I110*H110,2)</f>
        <v>0</v>
      </c>
      <c r="K110" s="235" t="s">
        <v>151</v>
      </c>
      <c r="L110" s="240"/>
      <c r="M110" s="241" t="s">
        <v>21</v>
      </c>
      <c r="N110" s="242" t="s">
        <v>42</v>
      </c>
      <c r="O110" s="40"/>
      <c r="P110" s="210">
        <f>O110*H110</f>
        <v>0</v>
      </c>
      <c r="Q110" s="210">
        <v>6.4999999999999997E-3</v>
      </c>
      <c r="R110" s="210">
        <f>Q110*H110</f>
        <v>1.2999999999999999E-2</v>
      </c>
      <c r="S110" s="210">
        <v>0</v>
      </c>
      <c r="T110" s="211">
        <f>S110*H110</f>
        <v>0</v>
      </c>
      <c r="AR110" s="22" t="s">
        <v>192</v>
      </c>
      <c r="AT110" s="22" t="s">
        <v>329</v>
      </c>
      <c r="AU110" s="22" t="s">
        <v>80</v>
      </c>
      <c r="AY110" s="22" t="s">
        <v>145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2" t="s">
        <v>78</v>
      </c>
      <c r="BK110" s="212">
        <f>ROUND(I110*H110,2)</f>
        <v>0</v>
      </c>
      <c r="BL110" s="22" t="s">
        <v>152</v>
      </c>
      <c r="BM110" s="22" t="s">
        <v>584</v>
      </c>
    </row>
    <row r="111" spans="2:65" s="1" customFormat="1" ht="13.5">
      <c r="B111" s="39"/>
      <c r="C111" s="61"/>
      <c r="D111" s="213" t="s">
        <v>154</v>
      </c>
      <c r="E111" s="61"/>
      <c r="F111" s="214" t="s">
        <v>583</v>
      </c>
      <c r="G111" s="61"/>
      <c r="H111" s="61"/>
      <c r="I111" s="170"/>
      <c r="J111" s="61"/>
      <c r="K111" s="61"/>
      <c r="L111" s="59"/>
      <c r="M111" s="215"/>
      <c r="N111" s="40"/>
      <c r="O111" s="40"/>
      <c r="P111" s="40"/>
      <c r="Q111" s="40"/>
      <c r="R111" s="40"/>
      <c r="S111" s="40"/>
      <c r="T111" s="76"/>
      <c r="AT111" s="22" t="s">
        <v>154</v>
      </c>
      <c r="AU111" s="22" t="s">
        <v>80</v>
      </c>
    </row>
    <row r="112" spans="2:65" s="1" customFormat="1" ht="25.5" customHeight="1">
      <c r="B112" s="39"/>
      <c r="C112" s="201" t="s">
        <v>198</v>
      </c>
      <c r="D112" s="201" t="s">
        <v>147</v>
      </c>
      <c r="E112" s="202" t="s">
        <v>585</v>
      </c>
      <c r="F112" s="203" t="s">
        <v>586</v>
      </c>
      <c r="G112" s="204" t="s">
        <v>150</v>
      </c>
      <c r="H112" s="205">
        <v>160.6</v>
      </c>
      <c r="I112" s="206"/>
      <c r="J112" s="207">
        <f>ROUND(I112*H112,2)</f>
        <v>0</v>
      </c>
      <c r="K112" s="203" t="s">
        <v>21</v>
      </c>
      <c r="L112" s="59"/>
      <c r="M112" s="208" t="s">
        <v>21</v>
      </c>
      <c r="N112" s="209" t="s">
        <v>42</v>
      </c>
      <c r="O112" s="40"/>
      <c r="P112" s="210">
        <f>O112*H112</f>
        <v>0</v>
      </c>
      <c r="Q112" s="210">
        <v>2.5999999999999999E-3</v>
      </c>
      <c r="R112" s="210">
        <f>Q112*H112</f>
        <v>0.41755999999999999</v>
      </c>
      <c r="S112" s="210">
        <v>0</v>
      </c>
      <c r="T112" s="211">
        <f>S112*H112</f>
        <v>0</v>
      </c>
      <c r="AR112" s="22" t="s">
        <v>152</v>
      </c>
      <c r="AT112" s="22" t="s">
        <v>147</v>
      </c>
      <c r="AU112" s="22" t="s">
        <v>80</v>
      </c>
      <c r="AY112" s="22" t="s">
        <v>145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2" t="s">
        <v>78</v>
      </c>
      <c r="BK112" s="212">
        <f>ROUND(I112*H112,2)</f>
        <v>0</v>
      </c>
      <c r="BL112" s="22" t="s">
        <v>152</v>
      </c>
      <c r="BM112" s="22" t="s">
        <v>587</v>
      </c>
    </row>
    <row r="113" spans="2:65" s="1" customFormat="1" ht="27">
      <c r="B113" s="39"/>
      <c r="C113" s="61"/>
      <c r="D113" s="213" t="s">
        <v>154</v>
      </c>
      <c r="E113" s="61"/>
      <c r="F113" s="214" t="s">
        <v>588</v>
      </c>
      <c r="G113" s="61"/>
      <c r="H113" s="61"/>
      <c r="I113" s="170"/>
      <c r="J113" s="61"/>
      <c r="K113" s="61"/>
      <c r="L113" s="59"/>
      <c r="M113" s="215"/>
      <c r="N113" s="40"/>
      <c r="O113" s="40"/>
      <c r="P113" s="40"/>
      <c r="Q113" s="40"/>
      <c r="R113" s="40"/>
      <c r="S113" s="40"/>
      <c r="T113" s="76"/>
      <c r="AT113" s="22" t="s">
        <v>154</v>
      </c>
      <c r="AU113" s="22" t="s">
        <v>80</v>
      </c>
    </row>
    <row r="114" spans="2:65" s="12" customFormat="1" ht="13.5">
      <c r="B114" s="216"/>
      <c r="C114" s="217"/>
      <c r="D114" s="213" t="s">
        <v>156</v>
      </c>
      <c r="E114" s="218" t="s">
        <v>21</v>
      </c>
      <c r="F114" s="219" t="s">
        <v>589</v>
      </c>
      <c r="G114" s="217"/>
      <c r="H114" s="220">
        <v>160.6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156</v>
      </c>
      <c r="AU114" s="226" t="s">
        <v>80</v>
      </c>
      <c r="AV114" s="12" t="s">
        <v>80</v>
      </c>
      <c r="AW114" s="12" t="s">
        <v>35</v>
      </c>
      <c r="AX114" s="12" t="s">
        <v>71</v>
      </c>
      <c r="AY114" s="226" t="s">
        <v>145</v>
      </c>
    </row>
    <row r="115" spans="2:65" s="1" customFormat="1" ht="16.5" customHeight="1">
      <c r="B115" s="39"/>
      <c r="C115" s="201" t="s">
        <v>205</v>
      </c>
      <c r="D115" s="201" t="s">
        <v>147</v>
      </c>
      <c r="E115" s="202" t="s">
        <v>590</v>
      </c>
      <c r="F115" s="203" t="s">
        <v>591</v>
      </c>
      <c r="G115" s="204" t="s">
        <v>150</v>
      </c>
      <c r="H115" s="205">
        <v>160.6</v>
      </c>
      <c r="I115" s="206"/>
      <c r="J115" s="207">
        <f>ROUND(I115*H115,2)</f>
        <v>0</v>
      </c>
      <c r="K115" s="203" t="s">
        <v>21</v>
      </c>
      <c r="L115" s="59"/>
      <c r="M115" s="208" t="s">
        <v>21</v>
      </c>
      <c r="N115" s="209" t="s">
        <v>42</v>
      </c>
      <c r="O115" s="40"/>
      <c r="P115" s="210">
        <f>O115*H115</f>
        <v>0</v>
      </c>
      <c r="Q115" s="210">
        <v>1.0000000000000001E-5</v>
      </c>
      <c r="R115" s="210">
        <f>Q115*H115</f>
        <v>1.606E-3</v>
      </c>
      <c r="S115" s="210">
        <v>0</v>
      </c>
      <c r="T115" s="211">
        <f>S115*H115</f>
        <v>0</v>
      </c>
      <c r="AR115" s="22" t="s">
        <v>152</v>
      </c>
      <c r="AT115" s="22" t="s">
        <v>147</v>
      </c>
      <c r="AU115" s="22" t="s">
        <v>80</v>
      </c>
      <c r="AY115" s="22" t="s">
        <v>145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22" t="s">
        <v>78</v>
      </c>
      <c r="BK115" s="212">
        <f>ROUND(I115*H115,2)</f>
        <v>0</v>
      </c>
      <c r="BL115" s="22" t="s">
        <v>152</v>
      </c>
      <c r="BM115" s="22" t="s">
        <v>592</v>
      </c>
    </row>
    <row r="116" spans="2:65" s="1" customFormat="1" ht="27">
      <c r="B116" s="39"/>
      <c r="C116" s="61"/>
      <c r="D116" s="213" t="s">
        <v>154</v>
      </c>
      <c r="E116" s="61"/>
      <c r="F116" s="214" t="s">
        <v>593</v>
      </c>
      <c r="G116" s="61"/>
      <c r="H116" s="61"/>
      <c r="I116" s="170"/>
      <c r="J116" s="61"/>
      <c r="K116" s="61"/>
      <c r="L116" s="59"/>
      <c r="M116" s="215"/>
      <c r="N116" s="40"/>
      <c r="O116" s="40"/>
      <c r="P116" s="40"/>
      <c r="Q116" s="40"/>
      <c r="R116" s="40"/>
      <c r="S116" s="40"/>
      <c r="T116" s="76"/>
      <c r="AT116" s="22" t="s">
        <v>154</v>
      </c>
      <c r="AU116" s="22" t="s">
        <v>80</v>
      </c>
    </row>
    <row r="117" spans="2:65" s="12" customFormat="1" ht="13.5">
      <c r="B117" s="216"/>
      <c r="C117" s="217"/>
      <c r="D117" s="213" t="s">
        <v>156</v>
      </c>
      <c r="E117" s="218" t="s">
        <v>21</v>
      </c>
      <c r="F117" s="219" t="s">
        <v>594</v>
      </c>
      <c r="G117" s="217"/>
      <c r="H117" s="220">
        <v>160.6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156</v>
      </c>
      <c r="AU117" s="226" t="s">
        <v>80</v>
      </c>
      <c r="AV117" s="12" t="s">
        <v>80</v>
      </c>
      <c r="AW117" s="12" t="s">
        <v>35</v>
      </c>
      <c r="AX117" s="12" t="s">
        <v>71</v>
      </c>
      <c r="AY117" s="226" t="s">
        <v>145</v>
      </c>
    </row>
    <row r="118" spans="2:65" s="11" customFormat="1" ht="29.85" customHeight="1">
      <c r="B118" s="185"/>
      <c r="C118" s="186"/>
      <c r="D118" s="187" t="s">
        <v>70</v>
      </c>
      <c r="E118" s="199" t="s">
        <v>523</v>
      </c>
      <c r="F118" s="199" t="s">
        <v>524</v>
      </c>
      <c r="G118" s="186"/>
      <c r="H118" s="186"/>
      <c r="I118" s="189"/>
      <c r="J118" s="200">
        <f>BK118</f>
        <v>0</v>
      </c>
      <c r="K118" s="186"/>
      <c r="L118" s="191"/>
      <c r="M118" s="192"/>
      <c r="N118" s="193"/>
      <c r="O118" s="193"/>
      <c r="P118" s="194">
        <f>SUM(P119:P122)</f>
        <v>0</v>
      </c>
      <c r="Q118" s="193"/>
      <c r="R118" s="194">
        <f>SUM(R119:R122)</f>
        <v>0</v>
      </c>
      <c r="S118" s="193"/>
      <c r="T118" s="195">
        <f>SUM(T119:T122)</f>
        <v>0</v>
      </c>
      <c r="AR118" s="196" t="s">
        <v>78</v>
      </c>
      <c r="AT118" s="197" t="s">
        <v>70</v>
      </c>
      <c r="AU118" s="197" t="s">
        <v>78</v>
      </c>
      <c r="AY118" s="196" t="s">
        <v>145</v>
      </c>
      <c r="BK118" s="198">
        <f>SUM(BK119:BK122)</f>
        <v>0</v>
      </c>
    </row>
    <row r="119" spans="2:65" s="1" customFormat="1" ht="16.5" customHeight="1">
      <c r="B119" s="39"/>
      <c r="C119" s="201" t="s">
        <v>212</v>
      </c>
      <c r="D119" s="201" t="s">
        <v>147</v>
      </c>
      <c r="E119" s="202" t="s">
        <v>526</v>
      </c>
      <c r="F119" s="203" t="s">
        <v>527</v>
      </c>
      <c r="G119" s="204" t="s">
        <v>234</v>
      </c>
      <c r="H119" s="205">
        <v>0.69399999999999995</v>
      </c>
      <c r="I119" s="206"/>
      <c r="J119" s="207">
        <f>ROUND(I119*H119,2)</f>
        <v>0</v>
      </c>
      <c r="K119" s="203" t="s">
        <v>151</v>
      </c>
      <c r="L119" s="59"/>
      <c r="M119" s="208" t="s">
        <v>21</v>
      </c>
      <c r="N119" s="209" t="s">
        <v>42</v>
      </c>
      <c r="O119" s="40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AR119" s="22" t="s">
        <v>152</v>
      </c>
      <c r="AT119" s="22" t="s">
        <v>147</v>
      </c>
      <c r="AU119" s="22" t="s">
        <v>80</v>
      </c>
      <c r="AY119" s="22" t="s">
        <v>145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2" t="s">
        <v>78</v>
      </c>
      <c r="BK119" s="212">
        <f>ROUND(I119*H119,2)</f>
        <v>0</v>
      </c>
      <c r="BL119" s="22" t="s">
        <v>152</v>
      </c>
      <c r="BM119" s="22" t="s">
        <v>595</v>
      </c>
    </row>
    <row r="120" spans="2:65" s="1" customFormat="1" ht="27">
      <c r="B120" s="39"/>
      <c r="C120" s="61"/>
      <c r="D120" s="213" t="s">
        <v>154</v>
      </c>
      <c r="E120" s="61"/>
      <c r="F120" s="214" t="s">
        <v>529</v>
      </c>
      <c r="G120" s="61"/>
      <c r="H120" s="61"/>
      <c r="I120" s="170"/>
      <c r="J120" s="61"/>
      <c r="K120" s="61"/>
      <c r="L120" s="59"/>
      <c r="M120" s="215"/>
      <c r="N120" s="40"/>
      <c r="O120" s="40"/>
      <c r="P120" s="40"/>
      <c r="Q120" s="40"/>
      <c r="R120" s="40"/>
      <c r="S120" s="40"/>
      <c r="T120" s="76"/>
      <c r="AT120" s="22" t="s">
        <v>154</v>
      </c>
      <c r="AU120" s="22" t="s">
        <v>80</v>
      </c>
    </row>
    <row r="121" spans="2:65" s="1" customFormat="1" ht="25.5" customHeight="1">
      <c r="B121" s="39"/>
      <c r="C121" s="201" t="s">
        <v>217</v>
      </c>
      <c r="D121" s="201" t="s">
        <v>147</v>
      </c>
      <c r="E121" s="202" t="s">
        <v>531</v>
      </c>
      <c r="F121" s="203" t="s">
        <v>532</v>
      </c>
      <c r="G121" s="204" t="s">
        <v>234</v>
      </c>
      <c r="H121" s="205">
        <v>0.69399999999999995</v>
      </c>
      <c r="I121" s="206"/>
      <c r="J121" s="207">
        <f>ROUND(I121*H121,2)</f>
        <v>0</v>
      </c>
      <c r="K121" s="203" t="s">
        <v>151</v>
      </c>
      <c r="L121" s="59"/>
      <c r="M121" s="208" t="s">
        <v>21</v>
      </c>
      <c r="N121" s="209" t="s">
        <v>42</v>
      </c>
      <c r="O121" s="40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AR121" s="22" t="s">
        <v>152</v>
      </c>
      <c r="AT121" s="22" t="s">
        <v>147</v>
      </c>
      <c r="AU121" s="22" t="s">
        <v>80</v>
      </c>
      <c r="AY121" s="22" t="s">
        <v>145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22" t="s">
        <v>78</v>
      </c>
      <c r="BK121" s="212">
        <f>ROUND(I121*H121,2)</f>
        <v>0</v>
      </c>
      <c r="BL121" s="22" t="s">
        <v>152</v>
      </c>
      <c r="BM121" s="22" t="s">
        <v>596</v>
      </c>
    </row>
    <row r="122" spans="2:65" s="1" customFormat="1" ht="27">
      <c r="B122" s="39"/>
      <c r="C122" s="61"/>
      <c r="D122" s="213" t="s">
        <v>154</v>
      </c>
      <c r="E122" s="61"/>
      <c r="F122" s="214" t="s">
        <v>534</v>
      </c>
      <c r="G122" s="61"/>
      <c r="H122" s="61"/>
      <c r="I122" s="170"/>
      <c r="J122" s="61"/>
      <c r="K122" s="61"/>
      <c r="L122" s="59"/>
      <c r="M122" s="230"/>
      <c r="N122" s="231"/>
      <c r="O122" s="231"/>
      <c r="P122" s="231"/>
      <c r="Q122" s="231"/>
      <c r="R122" s="231"/>
      <c r="S122" s="231"/>
      <c r="T122" s="232"/>
      <c r="AT122" s="22" t="s">
        <v>154</v>
      </c>
      <c r="AU122" s="22" t="s">
        <v>80</v>
      </c>
    </row>
    <row r="123" spans="2:65" s="1" customFormat="1" ht="6.95" customHeight="1">
      <c r="B123" s="54"/>
      <c r="C123" s="55"/>
      <c r="D123" s="55"/>
      <c r="E123" s="55"/>
      <c r="F123" s="55"/>
      <c r="G123" s="55"/>
      <c r="H123" s="55"/>
      <c r="I123" s="146"/>
      <c r="J123" s="55"/>
      <c r="K123" s="55"/>
      <c r="L123" s="59"/>
    </row>
  </sheetData>
  <sheetProtection algorithmName="SHA-512" hashValue="nphRpMN6O+iRAbWFdgf1uebK7NJzpcfoJr7FlvqUqA+Qv+JKNdmX2cioWDwtKp9Dym1fw3ji7nxaZK84jgukPA==" saltValue="MNTS+RnZkCiXFh54EK1fYlnnyoTSryP+dcK0Up9qpDJF6nEQTsF1F7Jwoxw4CyFoRPUowHwGvc0dEuXbdH8TYw==" spinCount="100000" sheet="1" objects="1" scenarios="1" formatColumns="0" formatRows="0" autoFilter="0"/>
  <autoFilter ref="C84:K122"/>
  <mergeCells count="13">
    <mergeCell ref="E77:H77"/>
    <mergeCell ref="G1:H1"/>
    <mergeCell ref="L2:V2"/>
    <mergeCell ref="E49:H49"/>
    <mergeCell ref="E51:H51"/>
    <mergeCell ref="J55:J56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9"/>
      <c r="C1" s="119"/>
      <c r="D1" s="120" t="s">
        <v>1</v>
      </c>
      <c r="E1" s="119"/>
      <c r="F1" s="121" t="s">
        <v>108</v>
      </c>
      <c r="G1" s="375" t="s">
        <v>109</v>
      </c>
      <c r="H1" s="375"/>
      <c r="I1" s="122"/>
      <c r="J1" s="121" t="s">
        <v>110</v>
      </c>
      <c r="K1" s="120" t="s">
        <v>111</v>
      </c>
      <c r="L1" s="121" t="s">
        <v>112</v>
      </c>
      <c r="M1" s="121"/>
      <c r="N1" s="121"/>
      <c r="O1" s="121"/>
      <c r="P1" s="121"/>
      <c r="Q1" s="121"/>
      <c r="R1" s="121"/>
      <c r="S1" s="121"/>
      <c r="T1" s="121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101</v>
      </c>
    </row>
    <row r="3" spans="1:70" ht="6.95" customHeight="1">
      <c r="B3" s="23"/>
      <c r="C3" s="24"/>
      <c r="D3" s="24"/>
      <c r="E3" s="24"/>
      <c r="F3" s="24"/>
      <c r="G3" s="24"/>
      <c r="H3" s="24"/>
      <c r="I3" s="123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113</v>
      </c>
      <c r="E4" s="27"/>
      <c r="F4" s="27"/>
      <c r="G4" s="27"/>
      <c r="H4" s="27"/>
      <c r="I4" s="124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24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24"/>
      <c r="J6" s="27"/>
      <c r="K6" s="29"/>
    </row>
    <row r="7" spans="1:70" ht="16.5" customHeight="1">
      <c r="B7" s="26"/>
      <c r="C7" s="27"/>
      <c r="D7" s="27"/>
      <c r="E7" s="365" t="str">
        <f>'Rekapitulace stavby'!K6</f>
        <v>VYŽLOVKA – CHODNÍK V ULICI PRAŽSKÁ A JEVANSKÁ</v>
      </c>
      <c r="F7" s="366"/>
      <c r="G7" s="366"/>
      <c r="H7" s="366"/>
      <c r="I7" s="124"/>
      <c r="J7" s="27"/>
      <c r="K7" s="29"/>
    </row>
    <row r="8" spans="1:70">
      <c r="B8" s="26"/>
      <c r="C8" s="27"/>
      <c r="D8" s="35" t="s">
        <v>114</v>
      </c>
      <c r="E8" s="27"/>
      <c r="F8" s="27"/>
      <c r="G8" s="27"/>
      <c r="H8" s="27"/>
      <c r="I8" s="124"/>
      <c r="J8" s="27"/>
      <c r="K8" s="29"/>
    </row>
    <row r="9" spans="1:70" s="1" customFormat="1" ht="16.5" customHeight="1">
      <c r="B9" s="39"/>
      <c r="C9" s="40"/>
      <c r="D9" s="40"/>
      <c r="E9" s="365" t="s">
        <v>115</v>
      </c>
      <c r="F9" s="367"/>
      <c r="G9" s="367"/>
      <c r="H9" s="367"/>
      <c r="I9" s="125"/>
      <c r="J9" s="40"/>
      <c r="K9" s="43"/>
    </row>
    <row r="10" spans="1:70" s="1" customFormat="1">
      <c r="B10" s="39"/>
      <c r="C10" s="40"/>
      <c r="D10" s="35" t="s">
        <v>116</v>
      </c>
      <c r="E10" s="40"/>
      <c r="F10" s="40"/>
      <c r="G10" s="40"/>
      <c r="H10" s="40"/>
      <c r="I10" s="125"/>
      <c r="J10" s="40"/>
      <c r="K10" s="43"/>
    </row>
    <row r="11" spans="1:70" s="1" customFormat="1" ht="36.950000000000003" customHeight="1">
      <c r="B11" s="39"/>
      <c r="C11" s="40"/>
      <c r="D11" s="40"/>
      <c r="E11" s="368" t="s">
        <v>597</v>
      </c>
      <c r="F11" s="367"/>
      <c r="G11" s="367"/>
      <c r="H11" s="367"/>
      <c r="I11" s="125"/>
      <c r="J11" s="40"/>
      <c r="K11" s="43"/>
    </row>
    <row r="12" spans="1:70" s="1" customFormat="1" ht="13.5">
      <c r="B12" s="39"/>
      <c r="C12" s="40"/>
      <c r="D12" s="40"/>
      <c r="E12" s="40"/>
      <c r="F12" s="40"/>
      <c r="G12" s="40"/>
      <c r="H12" s="40"/>
      <c r="I12" s="125"/>
      <c r="J12" s="40"/>
      <c r="K12" s="43"/>
    </row>
    <row r="13" spans="1:70" s="1" customFormat="1" ht="14.45" customHeight="1">
      <c r="B13" s="39"/>
      <c r="C13" s="40"/>
      <c r="D13" s="35" t="s">
        <v>20</v>
      </c>
      <c r="E13" s="40"/>
      <c r="F13" s="33" t="s">
        <v>21</v>
      </c>
      <c r="G13" s="40"/>
      <c r="H13" s="40"/>
      <c r="I13" s="126" t="s">
        <v>22</v>
      </c>
      <c r="J13" s="33" t="s">
        <v>21</v>
      </c>
      <c r="K13" s="43"/>
    </row>
    <row r="14" spans="1:70" s="1" customFormat="1" ht="14.45" customHeight="1">
      <c r="B14" s="39"/>
      <c r="C14" s="40"/>
      <c r="D14" s="35" t="s">
        <v>23</v>
      </c>
      <c r="E14" s="40"/>
      <c r="F14" s="33" t="s">
        <v>24</v>
      </c>
      <c r="G14" s="40"/>
      <c r="H14" s="40"/>
      <c r="I14" s="126" t="s">
        <v>25</v>
      </c>
      <c r="J14" s="127" t="str">
        <f>'Rekapitulace stavby'!AN8</f>
        <v>26. 9. 2018</v>
      </c>
      <c r="K14" s="43"/>
    </row>
    <row r="15" spans="1:70" s="1" customFormat="1" ht="10.9" customHeight="1">
      <c r="B15" s="39"/>
      <c r="C15" s="40"/>
      <c r="D15" s="40"/>
      <c r="E15" s="40"/>
      <c r="F15" s="40"/>
      <c r="G15" s="40"/>
      <c r="H15" s="40"/>
      <c r="I15" s="125"/>
      <c r="J15" s="40"/>
      <c r="K15" s="43"/>
    </row>
    <row r="16" spans="1:70" s="1" customFormat="1" ht="14.45" customHeight="1">
      <c r="B16" s="39"/>
      <c r="C16" s="40"/>
      <c r="D16" s="35" t="s">
        <v>27</v>
      </c>
      <c r="E16" s="40"/>
      <c r="F16" s="40"/>
      <c r="G16" s="40"/>
      <c r="H16" s="40"/>
      <c r="I16" s="126" t="s">
        <v>28</v>
      </c>
      <c r="J16" s="33" t="s">
        <v>21</v>
      </c>
      <c r="K16" s="43"/>
    </row>
    <row r="17" spans="2:11" s="1" customFormat="1" ht="18" customHeight="1">
      <c r="B17" s="39"/>
      <c r="C17" s="40"/>
      <c r="D17" s="40"/>
      <c r="E17" s="33" t="s">
        <v>29</v>
      </c>
      <c r="F17" s="40"/>
      <c r="G17" s="40"/>
      <c r="H17" s="40"/>
      <c r="I17" s="126" t="s">
        <v>30</v>
      </c>
      <c r="J17" s="33" t="s">
        <v>21</v>
      </c>
      <c r="K17" s="43"/>
    </row>
    <row r="18" spans="2:11" s="1" customFormat="1" ht="6.95" customHeight="1">
      <c r="B18" s="39"/>
      <c r="C18" s="40"/>
      <c r="D18" s="40"/>
      <c r="E18" s="40"/>
      <c r="F18" s="40"/>
      <c r="G18" s="40"/>
      <c r="H18" s="40"/>
      <c r="I18" s="125"/>
      <c r="J18" s="40"/>
      <c r="K18" s="43"/>
    </row>
    <row r="19" spans="2:11" s="1" customFormat="1" ht="14.45" customHeight="1">
      <c r="B19" s="39"/>
      <c r="C19" s="40"/>
      <c r="D19" s="35" t="s">
        <v>31</v>
      </c>
      <c r="E19" s="40"/>
      <c r="F19" s="40"/>
      <c r="G19" s="40"/>
      <c r="H19" s="40"/>
      <c r="I19" s="126" t="s">
        <v>28</v>
      </c>
      <c r="J19" s="33" t="str">
        <f>IF('Rekapitulace stavby'!AN13="Vyplň údaj","",IF('Rekapitulace stavby'!AN13="","",'Rekapitulace stavby'!AN13))</f>
        <v/>
      </c>
      <c r="K19" s="43"/>
    </row>
    <row r="20" spans="2:11" s="1" customFormat="1" ht="18" customHeight="1">
      <c r="B20" s="39"/>
      <c r="C20" s="40"/>
      <c r="D20" s="40"/>
      <c r="E20" s="33" t="str">
        <f>IF('Rekapitulace stavby'!E14="Vyplň údaj","",IF('Rekapitulace stavby'!E14="","",'Rekapitulace stavby'!E14))</f>
        <v/>
      </c>
      <c r="F20" s="40"/>
      <c r="G20" s="40"/>
      <c r="H20" s="40"/>
      <c r="I20" s="126" t="s">
        <v>30</v>
      </c>
      <c r="J20" s="33" t="str">
        <f>IF('Rekapitulace stavby'!AN14="Vyplň údaj","",IF('Rekapitulace stavby'!AN14="","",'Rekapitulace stavby'!AN14))</f>
        <v/>
      </c>
      <c r="K20" s="43"/>
    </row>
    <row r="21" spans="2:11" s="1" customFormat="1" ht="6.95" customHeight="1">
      <c r="B21" s="39"/>
      <c r="C21" s="40"/>
      <c r="D21" s="40"/>
      <c r="E21" s="40"/>
      <c r="F21" s="40"/>
      <c r="G21" s="40"/>
      <c r="H21" s="40"/>
      <c r="I21" s="125"/>
      <c r="J21" s="40"/>
      <c r="K21" s="43"/>
    </row>
    <row r="22" spans="2:11" s="1" customFormat="1" ht="14.45" customHeight="1">
      <c r="B22" s="39"/>
      <c r="C22" s="40"/>
      <c r="D22" s="35" t="s">
        <v>33</v>
      </c>
      <c r="E22" s="40"/>
      <c r="F22" s="40"/>
      <c r="G22" s="40"/>
      <c r="H22" s="40"/>
      <c r="I22" s="126" t="s">
        <v>28</v>
      </c>
      <c r="J22" s="33" t="s">
        <v>21</v>
      </c>
      <c r="K22" s="43"/>
    </row>
    <row r="23" spans="2:11" s="1" customFormat="1" ht="18" customHeight="1">
      <c r="B23" s="39"/>
      <c r="C23" s="40"/>
      <c r="D23" s="40"/>
      <c r="E23" s="33" t="s">
        <v>34</v>
      </c>
      <c r="F23" s="40"/>
      <c r="G23" s="40"/>
      <c r="H23" s="40"/>
      <c r="I23" s="126" t="s">
        <v>30</v>
      </c>
      <c r="J23" s="33" t="s">
        <v>21</v>
      </c>
      <c r="K23" s="43"/>
    </row>
    <row r="24" spans="2:11" s="1" customFormat="1" ht="6.95" customHeight="1">
      <c r="B24" s="39"/>
      <c r="C24" s="40"/>
      <c r="D24" s="40"/>
      <c r="E24" s="40"/>
      <c r="F24" s="40"/>
      <c r="G24" s="40"/>
      <c r="H24" s="40"/>
      <c r="I24" s="125"/>
      <c r="J24" s="40"/>
      <c r="K24" s="43"/>
    </row>
    <row r="25" spans="2:11" s="1" customFormat="1" ht="14.45" customHeight="1">
      <c r="B25" s="39"/>
      <c r="C25" s="40"/>
      <c r="D25" s="35" t="s">
        <v>36</v>
      </c>
      <c r="E25" s="40"/>
      <c r="F25" s="40"/>
      <c r="G25" s="40"/>
      <c r="H25" s="40"/>
      <c r="I25" s="125"/>
      <c r="J25" s="40"/>
      <c r="K25" s="43"/>
    </row>
    <row r="26" spans="2:11" s="7" customFormat="1" ht="16.5" customHeight="1">
      <c r="B26" s="128"/>
      <c r="C26" s="129"/>
      <c r="D26" s="129"/>
      <c r="E26" s="340" t="s">
        <v>21</v>
      </c>
      <c r="F26" s="340"/>
      <c r="G26" s="340"/>
      <c r="H26" s="340"/>
      <c r="I26" s="130"/>
      <c r="J26" s="129"/>
      <c r="K26" s="131"/>
    </row>
    <row r="27" spans="2:11" s="1" customFormat="1" ht="6.95" customHeight="1">
      <c r="B27" s="39"/>
      <c r="C27" s="40"/>
      <c r="D27" s="40"/>
      <c r="E27" s="40"/>
      <c r="F27" s="40"/>
      <c r="G27" s="40"/>
      <c r="H27" s="40"/>
      <c r="I27" s="125"/>
      <c r="J27" s="40"/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32"/>
      <c r="J28" s="83"/>
      <c r="K28" s="133"/>
    </row>
    <row r="29" spans="2:11" s="1" customFormat="1" ht="25.35" customHeight="1">
      <c r="B29" s="39"/>
      <c r="C29" s="40"/>
      <c r="D29" s="134" t="s">
        <v>37</v>
      </c>
      <c r="E29" s="40"/>
      <c r="F29" s="40"/>
      <c r="G29" s="40"/>
      <c r="H29" s="40"/>
      <c r="I29" s="125"/>
      <c r="J29" s="135">
        <f>ROUND(J84,2)</f>
        <v>0</v>
      </c>
      <c r="K29" s="43"/>
    </row>
    <row r="30" spans="2:11" s="1" customFormat="1" ht="6.95" customHeight="1">
      <c r="B30" s="39"/>
      <c r="C30" s="40"/>
      <c r="D30" s="83"/>
      <c r="E30" s="83"/>
      <c r="F30" s="83"/>
      <c r="G30" s="83"/>
      <c r="H30" s="83"/>
      <c r="I30" s="132"/>
      <c r="J30" s="83"/>
      <c r="K30" s="133"/>
    </row>
    <row r="31" spans="2:11" s="1" customFormat="1" ht="14.45" customHeight="1">
      <c r="B31" s="39"/>
      <c r="C31" s="40"/>
      <c r="D31" s="40"/>
      <c r="E31" s="40"/>
      <c r="F31" s="44" t="s">
        <v>39</v>
      </c>
      <c r="G31" s="40"/>
      <c r="H31" s="40"/>
      <c r="I31" s="136" t="s">
        <v>38</v>
      </c>
      <c r="J31" s="44" t="s">
        <v>40</v>
      </c>
      <c r="K31" s="43"/>
    </row>
    <row r="32" spans="2:11" s="1" customFormat="1" ht="14.45" customHeight="1">
      <c r="B32" s="39"/>
      <c r="C32" s="40"/>
      <c r="D32" s="47" t="s">
        <v>41</v>
      </c>
      <c r="E32" s="47" t="s">
        <v>42</v>
      </c>
      <c r="F32" s="137">
        <f>ROUND(SUM(BE84:BE109), 2)</f>
        <v>0</v>
      </c>
      <c r="G32" s="40"/>
      <c r="H32" s="40"/>
      <c r="I32" s="138">
        <v>0.21</v>
      </c>
      <c r="J32" s="137">
        <f>ROUND(ROUND((SUM(BE84:BE109)), 2)*I32, 2)</f>
        <v>0</v>
      </c>
      <c r="K32" s="43"/>
    </row>
    <row r="33" spans="2:11" s="1" customFormat="1" ht="14.45" customHeight="1">
      <c r="B33" s="39"/>
      <c r="C33" s="40"/>
      <c r="D33" s="40"/>
      <c r="E33" s="47" t="s">
        <v>43</v>
      </c>
      <c r="F33" s="137">
        <f>ROUND(SUM(BF84:BF109), 2)</f>
        <v>0</v>
      </c>
      <c r="G33" s="40"/>
      <c r="H33" s="40"/>
      <c r="I33" s="138">
        <v>0.15</v>
      </c>
      <c r="J33" s="137">
        <f>ROUND(ROUND((SUM(BF84:BF109)), 2)*I33, 2)</f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44</v>
      </c>
      <c r="F34" s="137">
        <f>ROUND(SUM(BG84:BG109), 2)</f>
        <v>0</v>
      </c>
      <c r="G34" s="40"/>
      <c r="H34" s="40"/>
      <c r="I34" s="138">
        <v>0.21</v>
      </c>
      <c r="J34" s="137">
        <v>0</v>
      </c>
      <c r="K34" s="43"/>
    </row>
    <row r="35" spans="2:11" s="1" customFormat="1" ht="14.45" hidden="1" customHeight="1">
      <c r="B35" s="39"/>
      <c r="C35" s="40"/>
      <c r="D35" s="40"/>
      <c r="E35" s="47" t="s">
        <v>45</v>
      </c>
      <c r="F35" s="137">
        <f>ROUND(SUM(BH84:BH109), 2)</f>
        <v>0</v>
      </c>
      <c r="G35" s="40"/>
      <c r="H35" s="40"/>
      <c r="I35" s="138">
        <v>0.15</v>
      </c>
      <c r="J35" s="137">
        <v>0</v>
      </c>
      <c r="K35" s="43"/>
    </row>
    <row r="36" spans="2:11" s="1" customFormat="1" ht="14.45" hidden="1" customHeight="1">
      <c r="B36" s="39"/>
      <c r="C36" s="40"/>
      <c r="D36" s="40"/>
      <c r="E36" s="47" t="s">
        <v>46</v>
      </c>
      <c r="F36" s="137">
        <f>ROUND(SUM(BI84:BI109), 2)</f>
        <v>0</v>
      </c>
      <c r="G36" s="40"/>
      <c r="H36" s="40"/>
      <c r="I36" s="138">
        <v>0</v>
      </c>
      <c r="J36" s="137">
        <v>0</v>
      </c>
      <c r="K36" s="43"/>
    </row>
    <row r="37" spans="2:11" s="1" customFormat="1" ht="6.95" customHeight="1">
      <c r="B37" s="39"/>
      <c r="C37" s="40"/>
      <c r="D37" s="40"/>
      <c r="E37" s="40"/>
      <c r="F37" s="40"/>
      <c r="G37" s="40"/>
      <c r="H37" s="40"/>
      <c r="I37" s="125"/>
      <c r="J37" s="40"/>
      <c r="K37" s="43"/>
    </row>
    <row r="38" spans="2:11" s="1" customFormat="1" ht="25.35" customHeight="1">
      <c r="B38" s="39"/>
      <c r="C38" s="139"/>
      <c r="D38" s="140" t="s">
        <v>47</v>
      </c>
      <c r="E38" s="77"/>
      <c r="F38" s="77"/>
      <c r="G38" s="141" t="s">
        <v>48</v>
      </c>
      <c r="H38" s="142" t="s">
        <v>49</v>
      </c>
      <c r="I38" s="143"/>
      <c r="J38" s="144">
        <f>SUM(J29:J36)</f>
        <v>0</v>
      </c>
      <c r="K38" s="145"/>
    </row>
    <row r="39" spans="2:11" s="1" customFormat="1" ht="14.45" customHeight="1">
      <c r="B39" s="54"/>
      <c r="C39" s="55"/>
      <c r="D39" s="55"/>
      <c r="E39" s="55"/>
      <c r="F39" s="55"/>
      <c r="G39" s="55"/>
      <c r="H39" s="55"/>
      <c r="I39" s="146"/>
      <c r="J39" s="55"/>
      <c r="K39" s="56"/>
    </row>
    <row r="43" spans="2:11" s="1" customFormat="1" ht="6.95" customHeight="1">
      <c r="B43" s="147"/>
      <c r="C43" s="148"/>
      <c r="D43" s="148"/>
      <c r="E43" s="148"/>
      <c r="F43" s="148"/>
      <c r="G43" s="148"/>
      <c r="H43" s="148"/>
      <c r="I43" s="149"/>
      <c r="J43" s="148"/>
      <c r="K43" s="150"/>
    </row>
    <row r="44" spans="2:11" s="1" customFormat="1" ht="36.950000000000003" customHeight="1">
      <c r="B44" s="39"/>
      <c r="C44" s="28" t="s">
        <v>120</v>
      </c>
      <c r="D44" s="40"/>
      <c r="E44" s="40"/>
      <c r="F44" s="40"/>
      <c r="G44" s="40"/>
      <c r="H44" s="40"/>
      <c r="I44" s="125"/>
      <c r="J44" s="40"/>
      <c r="K44" s="43"/>
    </row>
    <row r="45" spans="2:11" s="1" customFormat="1" ht="6.95" customHeight="1">
      <c r="B45" s="39"/>
      <c r="C45" s="40"/>
      <c r="D45" s="40"/>
      <c r="E45" s="40"/>
      <c r="F45" s="40"/>
      <c r="G45" s="40"/>
      <c r="H45" s="40"/>
      <c r="I45" s="125"/>
      <c r="J45" s="40"/>
      <c r="K45" s="43"/>
    </row>
    <row r="46" spans="2:11" s="1" customFormat="1" ht="14.45" customHeight="1">
      <c r="B46" s="39"/>
      <c r="C46" s="35" t="s">
        <v>18</v>
      </c>
      <c r="D46" s="40"/>
      <c r="E46" s="40"/>
      <c r="F46" s="40"/>
      <c r="G46" s="40"/>
      <c r="H46" s="40"/>
      <c r="I46" s="125"/>
      <c r="J46" s="40"/>
      <c r="K46" s="43"/>
    </row>
    <row r="47" spans="2:11" s="1" customFormat="1" ht="16.5" customHeight="1">
      <c r="B47" s="39"/>
      <c r="C47" s="40"/>
      <c r="D47" s="40"/>
      <c r="E47" s="365" t="str">
        <f>E7</f>
        <v>VYŽLOVKA – CHODNÍK V ULICI PRAŽSKÁ A JEVANSKÁ</v>
      </c>
      <c r="F47" s="366"/>
      <c r="G47" s="366"/>
      <c r="H47" s="366"/>
      <c r="I47" s="125"/>
      <c r="J47" s="40"/>
      <c r="K47" s="43"/>
    </row>
    <row r="48" spans="2:11">
      <c r="B48" s="26"/>
      <c r="C48" s="35" t="s">
        <v>114</v>
      </c>
      <c r="D48" s="27"/>
      <c r="E48" s="27"/>
      <c r="F48" s="27"/>
      <c r="G48" s="27"/>
      <c r="H48" s="27"/>
      <c r="I48" s="124"/>
      <c r="J48" s="27"/>
      <c r="K48" s="29"/>
    </row>
    <row r="49" spans="2:47" s="1" customFormat="1" ht="16.5" customHeight="1">
      <c r="B49" s="39"/>
      <c r="C49" s="40"/>
      <c r="D49" s="40"/>
      <c r="E49" s="365" t="s">
        <v>115</v>
      </c>
      <c r="F49" s="367"/>
      <c r="G49" s="367"/>
      <c r="H49" s="367"/>
      <c r="I49" s="125"/>
      <c r="J49" s="40"/>
      <c r="K49" s="43"/>
    </row>
    <row r="50" spans="2:47" s="1" customFormat="1" ht="14.45" customHeight="1">
      <c r="B50" s="39"/>
      <c r="C50" s="35" t="s">
        <v>116</v>
      </c>
      <c r="D50" s="40"/>
      <c r="E50" s="40"/>
      <c r="F50" s="40"/>
      <c r="G50" s="40"/>
      <c r="H50" s="40"/>
      <c r="I50" s="125"/>
      <c r="J50" s="40"/>
      <c r="K50" s="43"/>
    </row>
    <row r="51" spans="2:47" s="1" customFormat="1" ht="17.25" customHeight="1">
      <c r="B51" s="39"/>
      <c r="C51" s="40"/>
      <c r="D51" s="40"/>
      <c r="E51" s="368" t="str">
        <f>E11</f>
        <v>SO 102.1 - Provizorní dopravní značení</v>
      </c>
      <c r="F51" s="367"/>
      <c r="G51" s="367"/>
      <c r="H51" s="367"/>
      <c r="I51" s="125"/>
      <c r="J51" s="40"/>
      <c r="K51" s="43"/>
    </row>
    <row r="52" spans="2:47" s="1" customFormat="1" ht="6.95" customHeight="1">
      <c r="B52" s="39"/>
      <c r="C52" s="40"/>
      <c r="D52" s="40"/>
      <c r="E52" s="40"/>
      <c r="F52" s="40"/>
      <c r="G52" s="40"/>
      <c r="H52" s="40"/>
      <c r="I52" s="125"/>
      <c r="J52" s="40"/>
      <c r="K52" s="43"/>
    </row>
    <row r="53" spans="2:47" s="1" customFormat="1" ht="18" customHeight="1">
      <c r="B53" s="39"/>
      <c r="C53" s="35" t="s">
        <v>23</v>
      </c>
      <c r="D53" s="40"/>
      <c r="E53" s="40"/>
      <c r="F53" s="33" t="str">
        <f>F14</f>
        <v>Vyžlovka</v>
      </c>
      <c r="G53" s="40"/>
      <c r="H53" s="40"/>
      <c r="I53" s="126" t="s">
        <v>25</v>
      </c>
      <c r="J53" s="127" t="str">
        <f>IF(J14="","",J14)</f>
        <v>26. 9. 2018</v>
      </c>
      <c r="K53" s="43"/>
    </row>
    <row r="54" spans="2:47" s="1" customFormat="1" ht="6.95" customHeight="1">
      <c r="B54" s="39"/>
      <c r="C54" s="40"/>
      <c r="D54" s="40"/>
      <c r="E54" s="40"/>
      <c r="F54" s="40"/>
      <c r="G54" s="40"/>
      <c r="H54" s="40"/>
      <c r="I54" s="125"/>
      <c r="J54" s="40"/>
      <c r="K54" s="43"/>
    </row>
    <row r="55" spans="2:47" s="1" customFormat="1">
      <c r="B55" s="39"/>
      <c r="C55" s="35" t="s">
        <v>27</v>
      </c>
      <c r="D55" s="40"/>
      <c r="E55" s="40"/>
      <c r="F55" s="33" t="str">
        <f>E17</f>
        <v>OÚ Vyžlovka</v>
      </c>
      <c r="G55" s="40"/>
      <c r="H55" s="40"/>
      <c r="I55" s="126" t="s">
        <v>33</v>
      </c>
      <c r="J55" s="340" t="str">
        <f>E23</f>
        <v>VIN Consult, s. r. o.</v>
      </c>
      <c r="K55" s="43"/>
    </row>
    <row r="56" spans="2:47" s="1" customFormat="1" ht="14.45" customHeight="1">
      <c r="B56" s="39"/>
      <c r="C56" s="35" t="s">
        <v>31</v>
      </c>
      <c r="D56" s="40"/>
      <c r="E56" s="40"/>
      <c r="F56" s="33" t="str">
        <f>IF(E20="","",E20)</f>
        <v/>
      </c>
      <c r="G56" s="40"/>
      <c r="H56" s="40"/>
      <c r="I56" s="125"/>
      <c r="J56" s="369"/>
      <c r="K56" s="43"/>
    </row>
    <row r="57" spans="2:47" s="1" customFormat="1" ht="10.35" customHeight="1">
      <c r="B57" s="39"/>
      <c r="C57" s="40"/>
      <c r="D57" s="40"/>
      <c r="E57" s="40"/>
      <c r="F57" s="40"/>
      <c r="G57" s="40"/>
      <c r="H57" s="40"/>
      <c r="I57" s="125"/>
      <c r="J57" s="40"/>
      <c r="K57" s="43"/>
    </row>
    <row r="58" spans="2:47" s="1" customFormat="1" ht="29.25" customHeight="1">
      <c r="B58" s="39"/>
      <c r="C58" s="151" t="s">
        <v>121</v>
      </c>
      <c r="D58" s="139"/>
      <c r="E58" s="139"/>
      <c r="F58" s="139"/>
      <c r="G58" s="139"/>
      <c r="H58" s="139"/>
      <c r="I58" s="152"/>
      <c r="J58" s="153" t="s">
        <v>122</v>
      </c>
      <c r="K58" s="154"/>
    </row>
    <row r="59" spans="2:47" s="1" customFormat="1" ht="10.35" customHeight="1">
      <c r="B59" s="39"/>
      <c r="C59" s="40"/>
      <c r="D59" s="40"/>
      <c r="E59" s="40"/>
      <c r="F59" s="40"/>
      <c r="G59" s="40"/>
      <c r="H59" s="40"/>
      <c r="I59" s="125"/>
      <c r="J59" s="40"/>
      <c r="K59" s="43"/>
    </row>
    <row r="60" spans="2:47" s="1" customFormat="1" ht="29.25" customHeight="1">
      <c r="B60" s="39"/>
      <c r="C60" s="155" t="s">
        <v>123</v>
      </c>
      <c r="D60" s="40"/>
      <c r="E60" s="40"/>
      <c r="F60" s="40"/>
      <c r="G60" s="40"/>
      <c r="H60" s="40"/>
      <c r="I60" s="125"/>
      <c r="J60" s="135">
        <f>J84</f>
        <v>0</v>
      </c>
      <c r="K60" s="43"/>
      <c r="AU60" s="22" t="s">
        <v>124</v>
      </c>
    </row>
    <row r="61" spans="2:47" s="8" customFormat="1" ht="24.95" customHeight="1">
      <c r="B61" s="156"/>
      <c r="C61" s="157"/>
      <c r="D61" s="158" t="s">
        <v>125</v>
      </c>
      <c r="E61" s="159"/>
      <c r="F61" s="159"/>
      <c r="G61" s="159"/>
      <c r="H61" s="159"/>
      <c r="I61" s="160"/>
      <c r="J61" s="161">
        <f>J85</f>
        <v>0</v>
      </c>
      <c r="K61" s="162"/>
    </row>
    <row r="62" spans="2:47" s="9" customFormat="1" ht="19.899999999999999" customHeight="1">
      <c r="B62" s="163"/>
      <c r="C62" s="164"/>
      <c r="D62" s="165" t="s">
        <v>127</v>
      </c>
      <c r="E62" s="166"/>
      <c r="F62" s="166"/>
      <c r="G62" s="166"/>
      <c r="H62" s="166"/>
      <c r="I62" s="167"/>
      <c r="J62" s="168">
        <f>J86</f>
        <v>0</v>
      </c>
      <c r="K62" s="169"/>
    </row>
    <row r="63" spans="2:47" s="1" customFormat="1" ht="21.75" customHeight="1">
      <c r="B63" s="39"/>
      <c r="C63" s="40"/>
      <c r="D63" s="40"/>
      <c r="E63" s="40"/>
      <c r="F63" s="40"/>
      <c r="G63" s="40"/>
      <c r="H63" s="40"/>
      <c r="I63" s="125"/>
      <c r="J63" s="40"/>
      <c r="K63" s="43"/>
    </row>
    <row r="64" spans="2:47" s="1" customFormat="1" ht="6.95" customHeight="1">
      <c r="B64" s="54"/>
      <c r="C64" s="55"/>
      <c r="D64" s="55"/>
      <c r="E64" s="55"/>
      <c r="F64" s="55"/>
      <c r="G64" s="55"/>
      <c r="H64" s="55"/>
      <c r="I64" s="146"/>
      <c r="J64" s="55"/>
      <c r="K64" s="56"/>
    </row>
    <row r="68" spans="2:12" s="1" customFormat="1" ht="6.95" customHeight="1">
      <c r="B68" s="57"/>
      <c r="C68" s="58"/>
      <c r="D68" s="58"/>
      <c r="E68" s="58"/>
      <c r="F68" s="58"/>
      <c r="G68" s="58"/>
      <c r="H68" s="58"/>
      <c r="I68" s="149"/>
      <c r="J68" s="58"/>
      <c r="K68" s="58"/>
      <c r="L68" s="59"/>
    </row>
    <row r="69" spans="2:12" s="1" customFormat="1" ht="36.950000000000003" customHeight="1">
      <c r="B69" s="39"/>
      <c r="C69" s="60" t="s">
        <v>129</v>
      </c>
      <c r="D69" s="61"/>
      <c r="E69" s="61"/>
      <c r="F69" s="61"/>
      <c r="G69" s="61"/>
      <c r="H69" s="61"/>
      <c r="I69" s="170"/>
      <c r="J69" s="61"/>
      <c r="K69" s="61"/>
      <c r="L69" s="59"/>
    </row>
    <row r="70" spans="2:12" s="1" customFormat="1" ht="6.95" customHeight="1">
      <c r="B70" s="39"/>
      <c r="C70" s="61"/>
      <c r="D70" s="61"/>
      <c r="E70" s="61"/>
      <c r="F70" s="61"/>
      <c r="G70" s="61"/>
      <c r="H70" s="61"/>
      <c r="I70" s="170"/>
      <c r="J70" s="61"/>
      <c r="K70" s="61"/>
      <c r="L70" s="59"/>
    </row>
    <row r="71" spans="2:12" s="1" customFormat="1" ht="14.45" customHeight="1">
      <c r="B71" s="39"/>
      <c r="C71" s="63" t="s">
        <v>18</v>
      </c>
      <c r="D71" s="61"/>
      <c r="E71" s="61"/>
      <c r="F71" s="61"/>
      <c r="G71" s="61"/>
      <c r="H71" s="61"/>
      <c r="I71" s="170"/>
      <c r="J71" s="61"/>
      <c r="K71" s="61"/>
      <c r="L71" s="59"/>
    </row>
    <row r="72" spans="2:12" s="1" customFormat="1" ht="16.5" customHeight="1">
      <c r="B72" s="39"/>
      <c r="C72" s="61"/>
      <c r="D72" s="61"/>
      <c r="E72" s="370" t="str">
        <f>E7</f>
        <v>VYŽLOVKA – CHODNÍK V ULICI PRAŽSKÁ A JEVANSKÁ</v>
      </c>
      <c r="F72" s="371"/>
      <c r="G72" s="371"/>
      <c r="H72" s="371"/>
      <c r="I72" s="170"/>
      <c r="J72" s="61"/>
      <c r="K72" s="61"/>
      <c r="L72" s="59"/>
    </row>
    <row r="73" spans="2:12">
      <c r="B73" s="26"/>
      <c r="C73" s="63" t="s">
        <v>114</v>
      </c>
      <c r="D73" s="171"/>
      <c r="E73" s="171"/>
      <c r="F73" s="171"/>
      <c r="G73" s="171"/>
      <c r="H73" s="171"/>
      <c r="J73" s="171"/>
      <c r="K73" s="171"/>
      <c r="L73" s="172"/>
    </row>
    <row r="74" spans="2:12" s="1" customFormat="1" ht="16.5" customHeight="1">
      <c r="B74" s="39"/>
      <c r="C74" s="61"/>
      <c r="D74" s="61"/>
      <c r="E74" s="370" t="s">
        <v>115</v>
      </c>
      <c r="F74" s="373"/>
      <c r="G74" s="373"/>
      <c r="H74" s="373"/>
      <c r="I74" s="170"/>
      <c r="J74" s="61"/>
      <c r="K74" s="61"/>
      <c r="L74" s="59"/>
    </row>
    <row r="75" spans="2:12" s="1" customFormat="1" ht="14.45" customHeight="1">
      <c r="B75" s="39"/>
      <c r="C75" s="63" t="s">
        <v>116</v>
      </c>
      <c r="D75" s="61"/>
      <c r="E75" s="61"/>
      <c r="F75" s="61"/>
      <c r="G75" s="61"/>
      <c r="H75" s="61"/>
      <c r="I75" s="170"/>
      <c r="J75" s="61"/>
      <c r="K75" s="61"/>
      <c r="L75" s="59"/>
    </row>
    <row r="76" spans="2:12" s="1" customFormat="1" ht="17.25" customHeight="1">
      <c r="B76" s="39"/>
      <c r="C76" s="61"/>
      <c r="D76" s="61"/>
      <c r="E76" s="357" t="str">
        <f>E11</f>
        <v>SO 102.1 - Provizorní dopravní značení</v>
      </c>
      <c r="F76" s="373"/>
      <c r="G76" s="373"/>
      <c r="H76" s="373"/>
      <c r="I76" s="170"/>
      <c r="J76" s="61"/>
      <c r="K76" s="61"/>
      <c r="L76" s="59"/>
    </row>
    <row r="77" spans="2:12" s="1" customFormat="1" ht="6.95" customHeight="1">
      <c r="B77" s="39"/>
      <c r="C77" s="61"/>
      <c r="D77" s="61"/>
      <c r="E77" s="61"/>
      <c r="F77" s="61"/>
      <c r="G77" s="61"/>
      <c r="H77" s="61"/>
      <c r="I77" s="170"/>
      <c r="J77" s="61"/>
      <c r="K77" s="61"/>
      <c r="L77" s="59"/>
    </row>
    <row r="78" spans="2:12" s="1" customFormat="1" ht="18" customHeight="1">
      <c r="B78" s="39"/>
      <c r="C78" s="63" t="s">
        <v>23</v>
      </c>
      <c r="D78" s="61"/>
      <c r="E78" s="61"/>
      <c r="F78" s="173" t="str">
        <f>F14</f>
        <v>Vyžlovka</v>
      </c>
      <c r="G78" s="61"/>
      <c r="H78" s="61"/>
      <c r="I78" s="174" t="s">
        <v>25</v>
      </c>
      <c r="J78" s="71" t="str">
        <f>IF(J14="","",J14)</f>
        <v>26. 9. 2018</v>
      </c>
      <c r="K78" s="61"/>
      <c r="L78" s="59"/>
    </row>
    <row r="79" spans="2:12" s="1" customFormat="1" ht="6.95" customHeight="1">
      <c r="B79" s="39"/>
      <c r="C79" s="61"/>
      <c r="D79" s="61"/>
      <c r="E79" s="61"/>
      <c r="F79" s="61"/>
      <c r="G79" s="61"/>
      <c r="H79" s="61"/>
      <c r="I79" s="170"/>
      <c r="J79" s="61"/>
      <c r="K79" s="61"/>
      <c r="L79" s="59"/>
    </row>
    <row r="80" spans="2:12" s="1" customFormat="1">
      <c r="B80" s="39"/>
      <c r="C80" s="63" t="s">
        <v>27</v>
      </c>
      <c r="D80" s="61"/>
      <c r="E80" s="61"/>
      <c r="F80" s="173" t="str">
        <f>E17</f>
        <v>OÚ Vyžlovka</v>
      </c>
      <c r="G80" s="61"/>
      <c r="H80" s="61"/>
      <c r="I80" s="174" t="s">
        <v>33</v>
      </c>
      <c r="J80" s="173" t="str">
        <f>E23</f>
        <v>VIN Consult, s. r. o.</v>
      </c>
      <c r="K80" s="61"/>
      <c r="L80" s="59"/>
    </row>
    <row r="81" spans="2:65" s="1" customFormat="1" ht="14.45" customHeight="1">
      <c r="B81" s="39"/>
      <c r="C81" s="63" t="s">
        <v>31</v>
      </c>
      <c r="D81" s="61"/>
      <c r="E81" s="61"/>
      <c r="F81" s="173" t="str">
        <f>IF(E20="","",E20)</f>
        <v/>
      </c>
      <c r="G81" s="61"/>
      <c r="H81" s="61"/>
      <c r="I81" s="170"/>
      <c r="J81" s="61"/>
      <c r="K81" s="61"/>
      <c r="L81" s="59"/>
    </row>
    <row r="82" spans="2:65" s="1" customFormat="1" ht="10.35" customHeight="1">
      <c r="B82" s="39"/>
      <c r="C82" s="61"/>
      <c r="D82" s="61"/>
      <c r="E82" s="61"/>
      <c r="F82" s="61"/>
      <c r="G82" s="61"/>
      <c r="H82" s="61"/>
      <c r="I82" s="170"/>
      <c r="J82" s="61"/>
      <c r="K82" s="61"/>
      <c r="L82" s="59"/>
    </row>
    <row r="83" spans="2:65" s="10" customFormat="1" ht="29.25" customHeight="1">
      <c r="B83" s="175"/>
      <c r="C83" s="176" t="s">
        <v>130</v>
      </c>
      <c r="D83" s="177" t="s">
        <v>56</v>
      </c>
      <c r="E83" s="177" t="s">
        <v>52</v>
      </c>
      <c r="F83" s="177" t="s">
        <v>131</v>
      </c>
      <c r="G83" s="177" t="s">
        <v>132</v>
      </c>
      <c r="H83" s="177" t="s">
        <v>133</v>
      </c>
      <c r="I83" s="178" t="s">
        <v>134</v>
      </c>
      <c r="J83" s="177" t="s">
        <v>122</v>
      </c>
      <c r="K83" s="179" t="s">
        <v>135</v>
      </c>
      <c r="L83" s="180"/>
      <c r="M83" s="79" t="s">
        <v>136</v>
      </c>
      <c r="N83" s="80" t="s">
        <v>41</v>
      </c>
      <c r="O83" s="80" t="s">
        <v>137</v>
      </c>
      <c r="P83" s="80" t="s">
        <v>138</v>
      </c>
      <c r="Q83" s="80" t="s">
        <v>139</v>
      </c>
      <c r="R83" s="80" t="s">
        <v>140</v>
      </c>
      <c r="S83" s="80" t="s">
        <v>141</v>
      </c>
      <c r="T83" s="81" t="s">
        <v>142</v>
      </c>
    </row>
    <row r="84" spans="2:65" s="1" customFormat="1" ht="29.25" customHeight="1">
      <c r="B84" s="39"/>
      <c r="C84" s="85" t="s">
        <v>123</v>
      </c>
      <c r="D84" s="61"/>
      <c r="E84" s="61"/>
      <c r="F84" s="61"/>
      <c r="G84" s="61"/>
      <c r="H84" s="61"/>
      <c r="I84" s="170"/>
      <c r="J84" s="181">
        <f>BK84</f>
        <v>0</v>
      </c>
      <c r="K84" s="61"/>
      <c r="L84" s="59"/>
      <c r="M84" s="82"/>
      <c r="N84" s="83"/>
      <c r="O84" s="83"/>
      <c r="P84" s="182">
        <f>P85</f>
        <v>0</v>
      </c>
      <c r="Q84" s="83"/>
      <c r="R84" s="182">
        <f>R85</f>
        <v>0</v>
      </c>
      <c r="S84" s="83"/>
      <c r="T84" s="183">
        <f>T85</f>
        <v>0</v>
      </c>
      <c r="AT84" s="22" t="s">
        <v>70</v>
      </c>
      <c r="AU84" s="22" t="s">
        <v>124</v>
      </c>
      <c r="BK84" s="184">
        <f>BK85</f>
        <v>0</v>
      </c>
    </row>
    <row r="85" spans="2:65" s="11" customFormat="1" ht="37.35" customHeight="1">
      <c r="B85" s="185"/>
      <c r="C85" s="186"/>
      <c r="D85" s="187" t="s">
        <v>70</v>
      </c>
      <c r="E85" s="188" t="s">
        <v>143</v>
      </c>
      <c r="F85" s="188" t="s">
        <v>144</v>
      </c>
      <c r="G85" s="186"/>
      <c r="H85" s="186"/>
      <c r="I85" s="189"/>
      <c r="J85" s="190">
        <f>BK85</f>
        <v>0</v>
      </c>
      <c r="K85" s="186"/>
      <c r="L85" s="191"/>
      <c r="M85" s="192"/>
      <c r="N85" s="193"/>
      <c r="O85" s="193"/>
      <c r="P85" s="194">
        <f>P86</f>
        <v>0</v>
      </c>
      <c r="Q85" s="193"/>
      <c r="R85" s="194">
        <f>R86</f>
        <v>0</v>
      </c>
      <c r="S85" s="193"/>
      <c r="T85" s="195">
        <f>T86</f>
        <v>0</v>
      </c>
      <c r="AR85" s="196" t="s">
        <v>78</v>
      </c>
      <c r="AT85" s="197" t="s">
        <v>70</v>
      </c>
      <c r="AU85" s="197" t="s">
        <v>71</v>
      </c>
      <c r="AY85" s="196" t="s">
        <v>145</v>
      </c>
      <c r="BK85" s="198">
        <f>BK86</f>
        <v>0</v>
      </c>
    </row>
    <row r="86" spans="2:65" s="11" customFormat="1" ht="19.899999999999999" customHeight="1">
      <c r="B86" s="185"/>
      <c r="C86" s="186"/>
      <c r="D86" s="187" t="s">
        <v>70</v>
      </c>
      <c r="E86" s="199" t="s">
        <v>198</v>
      </c>
      <c r="F86" s="199" t="s">
        <v>239</v>
      </c>
      <c r="G86" s="186"/>
      <c r="H86" s="186"/>
      <c r="I86" s="189"/>
      <c r="J86" s="200">
        <f>BK86</f>
        <v>0</v>
      </c>
      <c r="K86" s="186"/>
      <c r="L86" s="191"/>
      <c r="M86" s="192"/>
      <c r="N86" s="193"/>
      <c r="O86" s="193"/>
      <c r="P86" s="194">
        <f>SUM(P87:P109)</f>
        <v>0</v>
      </c>
      <c r="Q86" s="193"/>
      <c r="R86" s="194">
        <f>SUM(R87:R109)</f>
        <v>0</v>
      </c>
      <c r="S86" s="193"/>
      <c r="T86" s="195">
        <f>SUM(T87:T109)</f>
        <v>0</v>
      </c>
      <c r="AR86" s="196" t="s">
        <v>78</v>
      </c>
      <c r="AT86" s="197" t="s">
        <v>70</v>
      </c>
      <c r="AU86" s="197" t="s">
        <v>78</v>
      </c>
      <c r="AY86" s="196" t="s">
        <v>145</v>
      </c>
      <c r="BK86" s="198">
        <f>SUM(BK87:BK109)</f>
        <v>0</v>
      </c>
    </row>
    <row r="87" spans="2:65" s="1" customFormat="1" ht="16.5" customHeight="1">
      <c r="B87" s="39"/>
      <c r="C87" s="201" t="s">
        <v>78</v>
      </c>
      <c r="D87" s="201" t="s">
        <v>147</v>
      </c>
      <c r="E87" s="202" t="s">
        <v>598</v>
      </c>
      <c r="F87" s="203" t="s">
        <v>599</v>
      </c>
      <c r="G87" s="204" t="s">
        <v>287</v>
      </c>
      <c r="H87" s="205">
        <v>3</v>
      </c>
      <c r="I87" s="206"/>
      <c r="J87" s="207">
        <f>ROUND(I87*H87,2)</f>
        <v>0</v>
      </c>
      <c r="K87" s="203" t="s">
        <v>151</v>
      </c>
      <c r="L87" s="59"/>
      <c r="M87" s="208" t="s">
        <v>21</v>
      </c>
      <c r="N87" s="209" t="s">
        <v>42</v>
      </c>
      <c r="O87" s="40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AR87" s="22" t="s">
        <v>152</v>
      </c>
      <c r="AT87" s="22" t="s">
        <v>147</v>
      </c>
      <c r="AU87" s="22" t="s">
        <v>80</v>
      </c>
      <c r="AY87" s="22" t="s">
        <v>145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22" t="s">
        <v>78</v>
      </c>
      <c r="BK87" s="212">
        <f>ROUND(I87*H87,2)</f>
        <v>0</v>
      </c>
      <c r="BL87" s="22" t="s">
        <v>152</v>
      </c>
      <c r="BM87" s="22" t="s">
        <v>600</v>
      </c>
    </row>
    <row r="88" spans="2:65" s="1" customFormat="1" ht="13.5">
      <c r="B88" s="39"/>
      <c r="C88" s="61"/>
      <c r="D88" s="213" t="s">
        <v>154</v>
      </c>
      <c r="E88" s="61"/>
      <c r="F88" s="214" t="s">
        <v>601</v>
      </c>
      <c r="G88" s="61"/>
      <c r="H88" s="61"/>
      <c r="I88" s="170"/>
      <c r="J88" s="61"/>
      <c r="K88" s="61"/>
      <c r="L88" s="59"/>
      <c r="M88" s="215"/>
      <c r="N88" s="40"/>
      <c r="O88" s="40"/>
      <c r="P88" s="40"/>
      <c r="Q88" s="40"/>
      <c r="R88" s="40"/>
      <c r="S88" s="40"/>
      <c r="T88" s="76"/>
      <c r="AT88" s="22" t="s">
        <v>154</v>
      </c>
      <c r="AU88" s="22" t="s">
        <v>80</v>
      </c>
    </row>
    <row r="89" spans="2:65" s="12" customFormat="1" ht="13.5">
      <c r="B89" s="216"/>
      <c r="C89" s="217"/>
      <c r="D89" s="213" t="s">
        <v>156</v>
      </c>
      <c r="E89" s="218" t="s">
        <v>21</v>
      </c>
      <c r="F89" s="219" t="s">
        <v>602</v>
      </c>
      <c r="G89" s="217"/>
      <c r="H89" s="220">
        <v>3</v>
      </c>
      <c r="I89" s="221"/>
      <c r="J89" s="217"/>
      <c r="K89" s="217"/>
      <c r="L89" s="222"/>
      <c r="M89" s="223"/>
      <c r="N89" s="224"/>
      <c r="O89" s="224"/>
      <c r="P89" s="224"/>
      <c r="Q89" s="224"/>
      <c r="R89" s="224"/>
      <c r="S89" s="224"/>
      <c r="T89" s="225"/>
      <c r="AT89" s="226" t="s">
        <v>156</v>
      </c>
      <c r="AU89" s="226" t="s">
        <v>80</v>
      </c>
      <c r="AV89" s="12" t="s">
        <v>80</v>
      </c>
      <c r="AW89" s="12" t="s">
        <v>35</v>
      </c>
      <c r="AX89" s="12" t="s">
        <v>71</v>
      </c>
      <c r="AY89" s="226" t="s">
        <v>145</v>
      </c>
    </row>
    <row r="90" spans="2:65" s="1" customFormat="1" ht="25.5" customHeight="1">
      <c r="B90" s="39"/>
      <c r="C90" s="201" t="s">
        <v>80</v>
      </c>
      <c r="D90" s="201" t="s">
        <v>147</v>
      </c>
      <c r="E90" s="202" t="s">
        <v>603</v>
      </c>
      <c r="F90" s="203" t="s">
        <v>604</v>
      </c>
      <c r="G90" s="204" t="s">
        <v>287</v>
      </c>
      <c r="H90" s="205">
        <v>270</v>
      </c>
      <c r="I90" s="206"/>
      <c r="J90" s="207">
        <f>ROUND(I90*H90,2)</f>
        <v>0</v>
      </c>
      <c r="K90" s="203" t="s">
        <v>151</v>
      </c>
      <c r="L90" s="59"/>
      <c r="M90" s="208" t="s">
        <v>21</v>
      </c>
      <c r="N90" s="209" t="s">
        <v>42</v>
      </c>
      <c r="O90" s="40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AR90" s="22" t="s">
        <v>152</v>
      </c>
      <c r="AT90" s="22" t="s">
        <v>147</v>
      </c>
      <c r="AU90" s="22" t="s">
        <v>80</v>
      </c>
      <c r="AY90" s="22" t="s">
        <v>145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22" t="s">
        <v>78</v>
      </c>
      <c r="BK90" s="212">
        <f>ROUND(I90*H90,2)</f>
        <v>0</v>
      </c>
      <c r="BL90" s="22" t="s">
        <v>152</v>
      </c>
      <c r="BM90" s="22" t="s">
        <v>605</v>
      </c>
    </row>
    <row r="91" spans="2:65" s="1" customFormat="1" ht="27">
      <c r="B91" s="39"/>
      <c r="C91" s="61"/>
      <c r="D91" s="213" t="s">
        <v>154</v>
      </c>
      <c r="E91" s="61"/>
      <c r="F91" s="214" t="s">
        <v>606</v>
      </c>
      <c r="G91" s="61"/>
      <c r="H91" s="61"/>
      <c r="I91" s="170"/>
      <c r="J91" s="61"/>
      <c r="K91" s="61"/>
      <c r="L91" s="59"/>
      <c r="M91" s="215"/>
      <c r="N91" s="40"/>
      <c r="O91" s="40"/>
      <c r="P91" s="40"/>
      <c r="Q91" s="40"/>
      <c r="R91" s="40"/>
      <c r="S91" s="40"/>
      <c r="T91" s="76"/>
      <c r="AT91" s="22" t="s">
        <v>154</v>
      </c>
      <c r="AU91" s="22" t="s">
        <v>80</v>
      </c>
    </row>
    <row r="92" spans="2:65" s="1" customFormat="1" ht="27">
      <c r="B92" s="39"/>
      <c r="C92" s="61"/>
      <c r="D92" s="213" t="s">
        <v>333</v>
      </c>
      <c r="E92" s="61"/>
      <c r="F92" s="243" t="s">
        <v>607</v>
      </c>
      <c r="G92" s="61"/>
      <c r="H92" s="61"/>
      <c r="I92" s="170"/>
      <c r="J92" s="61"/>
      <c r="K92" s="61"/>
      <c r="L92" s="59"/>
      <c r="M92" s="215"/>
      <c r="N92" s="40"/>
      <c r="O92" s="40"/>
      <c r="P92" s="40"/>
      <c r="Q92" s="40"/>
      <c r="R92" s="40"/>
      <c r="S92" s="40"/>
      <c r="T92" s="76"/>
      <c r="AT92" s="22" t="s">
        <v>333</v>
      </c>
      <c r="AU92" s="22" t="s">
        <v>80</v>
      </c>
    </row>
    <row r="93" spans="2:65" s="12" customFormat="1" ht="13.5">
      <c r="B93" s="216"/>
      <c r="C93" s="217"/>
      <c r="D93" s="213" t="s">
        <v>156</v>
      </c>
      <c r="E93" s="218" t="s">
        <v>21</v>
      </c>
      <c r="F93" s="219" t="s">
        <v>608</v>
      </c>
      <c r="G93" s="217"/>
      <c r="H93" s="220">
        <v>270</v>
      </c>
      <c r="I93" s="221"/>
      <c r="J93" s="217"/>
      <c r="K93" s="217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156</v>
      </c>
      <c r="AU93" s="226" t="s">
        <v>80</v>
      </c>
      <c r="AV93" s="12" t="s">
        <v>80</v>
      </c>
      <c r="AW93" s="12" t="s">
        <v>35</v>
      </c>
      <c r="AX93" s="12" t="s">
        <v>71</v>
      </c>
      <c r="AY93" s="226" t="s">
        <v>145</v>
      </c>
    </row>
    <row r="94" spans="2:65" s="1" customFormat="1" ht="16.5" customHeight="1">
      <c r="B94" s="39"/>
      <c r="C94" s="201" t="s">
        <v>88</v>
      </c>
      <c r="D94" s="201" t="s">
        <v>147</v>
      </c>
      <c r="E94" s="202" t="s">
        <v>609</v>
      </c>
      <c r="F94" s="203" t="s">
        <v>610</v>
      </c>
      <c r="G94" s="204" t="s">
        <v>287</v>
      </c>
      <c r="H94" s="205">
        <v>6</v>
      </c>
      <c r="I94" s="206"/>
      <c r="J94" s="207">
        <f>ROUND(I94*H94,2)</f>
        <v>0</v>
      </c>
      <c r="K94" s="203" t="s">
        <v>151</v>
      </c>
      <c r="L94" s="59"/>
      <c r="M94" s="208" t="s">
        <v>21</v>
      </c>
      <c r="N94" s="209" t="s">
        <v>42</v>
      </c>
      <c r="O94" s="40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22" t="s">
        <v>152</v>
      </c>
      <c r="AT94" s="22" t="s">
        <v>147</v>
      </c>
      <c r="AU94" s="22" t="s">
        <v>80</v>
      </c>
      <c r="AY94" s="22" t="s">
        <v>145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22" t="s">
        <v>78</v>
      </c>
      <c r="BK94" s="212">
        <f>ROUND(I94*H94,2)</f>
        <v>0</v>
      </c>
      <c r="BL94" s="22" t="s">
        <v>152</v>
      </c>
      <c r="BM94" s="22" t="s">
        <v>611</v>
      </c>
    </row>
    <row r="95" spans="2:65" s="1" customFormat="1" ht="27">
      <c r="B95" s="39"/>
      <c r="C95" s="61"/>
      <c r="D95" s="213" t="s">
        <v>154</v>
      </c>
      <c r="E95" s="61"/>
      <c r="F95" s="214" t="s">
        <v>612</v>
      </c>
      <c r="G95" s="61"/>
      <c r="H95" s="61"/>
      <c r="I95" s="170"/>
      <c r="J95" s="61"/>
      <c r="K95" s="61"/>
      <c r="L95" s="59"/>
      <c r="M95" s="215"/>
      <c r="N95" s="40"/>
      <c r="O95" s="40"/>
      <c r="P95" s="40"/>
      <c r="Q95" s="40"/>
      <c r="R95" s="40"/>
      <c r="S95" s="40"/>
      <c r="T95" s="76"/>
      <c r="AT95" s="22" t="s">
        <v>154</v>
      </c>
      <c r="AU95" s="22" t="s">
        <v>80</v>
      </c>
    </row>
    <row r="96" spans="2:65" s="12" customFormat="1" ht="13.5">
      <c r="B96" s="216"/>
      <c r="C96" s="217"/>
      <c r="D96" s="213" t="s">
        <v>156</v>
      </c>
      <c r="E96" s="218" t="s">
        <v>21</v>
      </c>
      <c r="F96" s="219" t="s">
        <v>613</v>
      </c>
      <c r="G96" s="217"/>
      <c r="H96" s="220">
        <v>3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156</v>
      </c>
      <c r="AU96" s="226" t="s">
        <v>80</v>
      </c>
      <c r="AV96" s="12" t="s">
        <v>80</v>
      </c>
      <c r="AW96" s="12" t="s">
        <v>35</v>
      </c>
      <c r="AX96" s="12" t="s">
        <v>71</v>
      </c>
      <c r="AY96" s="226" t="s">
        <v>145</v>
      </c>
    </row>
    <row r="97" spans="2:65" s="12" customFormat="1" ht="13.5">
      <c r="B97" s="216"/>
      <c r="C97" s="217"/>
      <c r="D97" s="213" t="s">
        <v>156</v>
      </c>
      <c r="E97" s="218" t="s">
        <v>21</v>
      </c>
      <c r="F97" s="219" t="s">
        <v>614</v>
      </c>
      <c r="G97" s="217"/>
      <c r="H97" s="220">
        <v>3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156</v>
      </c>
      <c r="AU97" s="226" t="s">
        <v>80</v>
      </c>
      <c r="AV97" s="12" t="s">
        <v>80</v>
      </c>
      <c r="AW97" s="12" t="s">
        <v>35</v>
      </c>
      <c r="AX97" s="12" t="s">
        <v>71</v>
      </c>
      <c r="AY97" s="226" t="s">
        <v>145</v>
      </c>
    </row>
    <row r="98" spans="2:65" s="1" customFormat="1" ht="25.5" customHeight="1">
      <c r="B98" s="39"/>
      <c r="C98" s="201" t="s">
        <v>152</v>
      </c>
      <c r="D98" s="201" t="s">
        <v>147</v>
      </c>
      <c r="E98" s="202" t="s">
        <v>615</v>
      </c>
      <c r="F98" s="203" t="s">
        <v>616</v>
      </c>
      <c r="G98" s="204" t="s">
        <v>287</v>
      </c>
      <c r="H98" s="205">
        <v>540</v>
      </c>
      <c r="I98" s="206"/>
      <c r="J98" s="207">
        <f>ROUND(I98*H98,2)</f>
        <v>0</v>
      </c>
      <c r="K98" s="203" t="s">
        <v>151</v>
      </c>
      <c r="L98" s="59"/>
      <c r="M98" s="208" t="s">
        <v>21</v>
      </c>
      <c r="N98" s="209" t="s">
        <v>42</v>
      </c>
      <c r="O98" s="40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22" t="s">
        <v>152</v>
      </c>
      <c r="AT98" s="22" t="s">
        <v>147</v>
      </c>
      <c r="AU98" s="22" t="s">
        <v>80</v>
      </c>
      <c r="AY98" s="22" t="s">
        <v>145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2" t="s">
        <v>78</v>
      </c>
      <c r="BK98" s="212">
        <f>ROUND(I98*H98,2)</f>
        <v>0</v>
      </c>
      <c r="BL98" s="22" t="s">
        <v>152</v>
      </c>
      <c r="BM98" s="22" t="s">
        <v>617</v>
      </c>
    </row>
    <row r="99" spans="2:65" s="1" customFormat="1" ht="27">
      <c r="B99" s="39"/>
      <c r="C99" s="61"/>
      <c r="D99" s="213" t="s">
        <v>154</v>
      </c>
      <c r="E99" s="61"/>
      <c r="F99" s="214" t="s">
        <v>618</v>
      </c>
      <c r="G99" s="61"/>
      <c r="H99" s="61"/>
      <c r="I99" s="170"/>
      <c r="J99" s="61"/>
      <c r="K99" s="61"/>
      <c r="L99" s="59"/>
      <c r="M99" s="215"/>
      <c r="N99" s="40"/>
      <c r="O99" s="40"/>
      <c r="P99" s="40"/>
      <c r="Q99" s="40"/>
      <c r="R99" s="40"/>
      <c r="S99" s="40"/>
      <c r="T99" s="76"/>
      <c r="AT99" s="22" t="s">
        <v>154</v>
      </c>
      <c r="AU99" s="22" t="s">
        <v>80</v>
      </c>
    </row>
    <row r="100" spans="2:65" s="1" customFormat="1" ht="27">
      <c r="B100" s="39"/>
      <c r="C100" s="61"/>
      <c r="D100" s="213" t="s">
        <v>333</v>
      </c>
      <c r="E100" s="61"/>
      <c r="F100" s="243" t="s">
        <v>607</v>
      </c>
      <c r="G100" s="61"/>
      <c r="H100" s="61"/>
      <c r="I100" s="170"/>
      <c r="J100" s="61"/>
      <c r="K100" s="61"/>
      <c r="L100" s="59"/>
      <c r="M100" s="215"/>
      <c r="N100" s="40"/>
      <c r="O100" s="40"/>
      <c r="P100" s="40"/>
      <c r="Q100" s="40"/>
      <c r="R100" s="40"/>
      <c r="S100" s="40"/>
      <c r="T100" s="76"/>
      <c r="AT100" s="22" t="s">
        <v>333</v>
      </c>
      <c r="AU100" s="22" t="s">
        <v>80</v>
      </c>
    </row>
    <row r="101" spans="2:65" s="12" customFormat="1" ht="13.5">
      <c r="B101" s="216"/>
      <c r="C101" s="217"/>
      <c r="D101" s="213" t="s">
        <v>156</v>
      </c>
      <c r="E101" s="218" t="s">
        <v>21</v>
      </c>
      <c r="F101" s="219" t="s">
        <v>619</v>
      </c>
      <c r="G101" s="217"/>
      <c r="H101" s="220">
        <v>270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156</v>
      </c>
      <c r="AU101" s="226" t="s">
        <v>80</v>
      </c>
      <c r="AV101" s="12" t="s">
        <v>80</v>
      </c>
      <c r="AW101" s="12" t="s">
        <v>35</v>
      </c>
      <c r="AX101" s="12" t="s">
        <v>71</v>
      </c>
      <c r="AY101" s="226" t="s">
        <v>145</v>
      </c>
    </row>
    <row r="102" spans="2:65" s="12" customFormat="1" ht="13.5">
      <c r="B102" s="216"/>
      <c r="C102" s="217"/>
      <c r="D102" s="213" t="s">
        <v>156</v>
      </c>
      <c r="E102" s="218" t="s">
        <v>21</v>
      </c>
      <c r="F102" s="219" t="s">
        <v>620</v>
      </c>
      <c r="G102" s="217"/>
      <c r="H102" s="220">
        <v>270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156</v>
      </c>
      <c r="AU102" s="226" t="s">
        <v>80</v>
      </c>
      <c r="AV102" s="12" t="s">
        <v>80</v>
      </c>
      <c r="AW102" s="12" t="s">
        <v>35</v>
      </c>
      <c r="AX102" s="12" t="s">
        <v>71</v>
      </c>
      <c r="AY102" s="226" t="s">
        <v>145</v>
      </c>
    </row>
    <row r="103" spans="2:65" s="1" customFormat="1" ht="16.5" customHeight="1">
      <c r="B103" s="39"/>
      <c r="C103" s="201" t="s">
        <v>174</v>
      </c>
      <c r="D103" s="201" t="s">
        <v>147</v>
      </c>
      <c r="E103" s="202" t="s">
        <v>621</v>
      </c>
      <c r="F103" s="203" t="s">
        <v>622</v>
      </c>
      <c r="G103" s="204" t="s">
        <v>287</v>
      </c>
      <c r="H103" s="205">
        <v>36</v>
      </c>
      <c r="I103" s="206"/>
      <c r="J103" s="207">
        <f>ROUND(I103*H103,2)</f>
        <v>0</v>
      </c>
      <c r="K103" s="203" t="s">
        <v>151</v>
      </c>
      <c r="L103" s="59"/>
      <c r="M103" s="208" t="s">
        <v>21</v>
      </c>
      <c r="N103" s="209" t="s">
        <v>42</v>
      </c>
      <c r="O103" s="40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AR103" s="22" t="s">
        <v>152</v>
      </c>
      <c r="AT103" s="22" t="s">
        <v>147</v>
      </c>
      <c r="AU103" s="22" t="s">
        <v>80</v>
      </c>
      <c r="AY103" s="22" t="s">
        <v>145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22" t="s">
        <v>78</v>
      </c>
      <c r="BK103" s="212">
        <f>ROUND(I103*H103,2)</f>
        <v>0</v>
      </c>
      <c r="BL103" s="22" t="s">
        <v>152</v>
      </c>
      <c r="BM103" s="22" t="s">
        <v>623</v>
      </c>
    </row>
    <row r="104" spans="2:65" s="1" customFormat="1" ht="13.5">
      <c r="B104" s="39"/>
      <c r="C104" s="61"/>
      <c r="D104" s="213" t="s">
        <v>154</v>
      </c>
      <c r="E104" s="61"/>
      <c r="F104" s="214" t="s">
        <v>624</v>
      </c>
      <c r="G104" s="61"/>
      <c r="H104" s="61"/>
      <c r="I104" s="170"/>
      <c r="J104" s="61"/>
      <c r="K104" s="61"/>
      <c r="L104" s="59"/>
      <c r="M104" s="215"/>
      <c r="N104" s="40"/>
      <c r="O104" s="40"/>
      <c r="P104" s="40"/>
      <c r="Q104" s="40"/>
      <c r="R104" s="40"/>
      <c r="S104" s="40"/>
      <c r="T104" s="76"/>
      <c r="AT104" s="22" t="s">
        <v>154</v>
      </c>
      <c r="AU104" s="22" t="s">
        <v>80</v>
      </c>
    </row>
    <row r="105" spans="2:65" s="12" customFormat="1" ht="13.5">
      <c r="B105" s="216"/>
      <c r="C105" s="217"/>
      <c r="D105" s="213" t="s">
        <v>156</v>
      </c>
      <c r="E105" s="218" t="s">
        <v>21</v>
      </c>
      <c r="F105" s="219" t="s">
        <v>625</v>
      </c>
      <c r="G105" s="217"/>
      <c r="H105" s="220">
        <v>36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156</v>
      </c>
      <c r="AU105" s="226" t="s">
        <v>80</v>
      </c>
      <c r="AV105" s="12" t="s">
        <v>80</v>
      </c>
      <c r="AW105" s="12" t="s">
        <v>35</v>
      </c>
      <c r="AX105" s="12" t="s">
        <v>71</v>
      </c>
      <c r="AY105" s="226" t="s">
        <v>145</v>
      </c>
    </row>
    <row r="106" spans="2:65" s="1" customFormat="1" ht="16.5" customHeight="1">
      <c r="B106" s="39"/>
      <c r="C106" s="201" t="s">
        <v>180</v>
      </c>
      <c r="D106" s="201" t="s">
        <v>147</v>
      </c>
      <c r="E106" s="202" t="s">
        <v>626</v>
      </c>
      <c r="F106" s="203" t="s">
        <v>627</v>
      </c>
      <c r="G106" s="204" t="s">
        <v>287</v>
      </c>
      <c r="H106" s="205">
        <v>3240</v>
      </c>
      <c r="I106" s="206"/>
      <c r="J106" s="207">
        <f>ROUND(I106*H106,2)</f>
        <v>0</v>
      </c>
      <c r="K106" s="203" t="s">
        <v>151</v>
      </c>
      <c r="L106" s="59"/>
      <c r="M106" s="208" t="s">
        <v>21</v>
      </c>
      <c r="N106" s="209" t="s">
        <v>42</v>
      </c>
      <c r="O106" s="40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22" t="s">
        <v>152</v>
      </c>
      <c r="AT106" s="22" t="s">
        <v>147</v>
      </c>
      <c r="AU106" s="22" t="s">
        <v>80</v>
      </c>
      <c r="AY106" s="22" t="s">
        <v>145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2" t="s">
        <v>78</v>
      </c>
      <c r="BK106" s="212">
        <f>ROUND(I106*H106,2)</f>
        <v>0</v>
      </c>
      <c r="BL106" s="22" t="s">
        <v>152</v>
      </c>
      <c r="BM106" s="22" t="s">
        <v>628</v>
      </c>
    </row>
    <row r="107" spans="2:65" s="1" customFormat="1" ht="27">
      <c r="B107" s="39"/>
      <c r="C107" s="61"/>
      <c r="D107" s="213" t="s">
        <v>154</v>
      </c>
      <c r="E107" s="61"/>
      <c r="F107" s="214" t="s">
        <v>629</v>
      </c>
      <c r="G107" s="61"/>
      <c r="H107" s="61"/>
      <c r="I107" s="170"/>
      <c r="J107" s="61"/>
      <c r="K107" s="61"/>
      <c r="L107" s="59"/>
      <c r="M107" s="215"/>
      <c r="N107" s="40"/>
      <c r="O107" s="40"/>
      <c r="P107" s="40"/>
      <c r="Q107" s="40"/>
      <c r="R107" s="40"/>
      <c r="S107" s="40"/>
      <c r="T107" s="76"/>
      <c r="AT107" s="22" t="s">
        <v>154</v>
      </c>
      <c r="AU107" s="22" t="s">
        <v>80</v>
      </c>
    </row>
    <row r="108" spans="2:65" s="1" customFormat="1" ht="27">
      <c r="B108" s="39"/>
      <c r="C108" s="61"/>
      <c r="D108" s="213" t="s">
        <v>333</v>
      </c>
      <c r="E108" s="61"/>
      <c r="F108" s="243" t="s">
        <v>607</v>
      </c>
      <c r="G108" s="61"/>
      <c r="H108" s="61"/>
      <c r="I108" s="170"/>
      <c r="J108" s="61"/>
      <c r="K108" s="61"/>
      <c r="L108" s="59"/>
      <c r="M108" s="215"/>
      <c r="N108" s="40"/>
      <c r="O108" s="40"/>
      <c r="P108" s="40"/>
      <c r="Q108" s="40"/>
      <c r="R108" s="40"/>
      <c r="S108" s="40"/>
      <c r="T108" s="76"/>
      <c r="AT108" s="22" t="s">
        <v>333</v>
      </c>
      <c r="AU108" s="22" t="s">
        <v>80</v>
      </c>
    </row>
    <row r="109" spans="2:65" s="12" customFormat="1" ht="13.5">
      <c r="B109" s="216"/>
      <c r="C109" s="217"/>
      <c r="D109" s="213" t="s">
        <v>156</v>
      </c>
      <c r="E109" s="218" t="s">
        <v>21</v>
      </c>
      <c r="F109" s="219" t="s">
        <v>630</v>
      </c>
      <c r="G109" s="217"/>
      <c r="H109" s="220">
        <v>3240</v>
      </c>
      <c r="I109" s="221"/>
      <c r="J109" s="217"/>
      <c r="K109" s="217"/>
      <c r="L109" s="222"/>
      <c r="M109" s="227"/>
      <c r="N109" s="228"/>
      <c r="O109" s="228"/>
      <c r="P109" s="228"/>
      <c r="Q109" s="228"/>
      <c r="R109" s="228"/>
      <c r="S109" s="228"/>
      <c r="T109" s="229"/>
      <c r="AT109" s="226" t="s">
        <v>156</v>
      </c>
      <c r="AU109" s="226" t="s">
        <v>80</v>
      </c>
      <c r="AV109" s="12" t="s">
        <v>80</v>
      </c>
      <c r="AW109" s="12" t="s">
        <v>35</v>
      </c>
      <c r="AX109" s="12" t="s">
        <v>71</v>
      </c>
      <c r="AY109" s="226" t="s">
        <v>145</v>
      </c>
    </row>
    <row r="110" spans="2:65" s="1" customFormat="1" ht="6.95" customHeight="1">
      <c r="B110" s="54"/>
      <c r="C110" s="55"/>
      <c r="D110" s="55"/>
      <c r="E110" s="55"/>
      <c r="F110" s="55"/>
      <c r="G110" s="55"/>
      <c r="H110" s="55"/>
      <c r="I110" s="146"/>
      <c r="J110" s="55"/>
      <c r="K110" s="55"/>
      <c r="L110" s="59"/>
    </row>
  </sheetData>
  <sheetProtection algorithmName="SHA-512" hashValue="pahl5wq/f+ScoXy4DUf5U6McTQE9z95QYJNRUz362xkggKysyz9sO5K/Mlad3fYLVAy6DaKRMojcLpShW3Scqw==" saltValue="RsPph14gCLHJ+UMuEqro4P882ka9tzxQ/dk7E6xxYU6d8jt8cBlO18uzDcCZ9CK23QHhQ+xqjiJSIsjzm5Gdxg==" spinCount="100000" sheet="1" objects="1" scenarios="1" formatColumns="0" formatRows="0" autoFilter="0"/>
  <autoFilter ref="C83:K109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9"/>
      <c r="C1" s="119"/>
      <c r="D1" s="120" t="s">
        <v>1</v>
      </c>
      <c r="E1" s="119"/>
      <c r="F1" s="121" t="s">
        <v>108</v>
      </c>
      <c r="G1" s="375" t="s">
        <v>109</v>
      </c>
      <c r="H1" s="375"/>
      <c r="I1" s="122"/>
      <c r="J1" s="121" t="s">
        <v>110</v>
      </c>
      <c r="K1" s="120" t="s">
        <v>111</v>
      </c>
      <c r="L1" s="121" t="s">
        <v>112</v>
      </c>
      <c r="M1" s="121"/>
      <c r="N1" s="121"/>
      <c r="O1" s="121"/>
      <c r="P1" s="121"/>
      <c r="Q1" s="121"/>
      <c r="R1" s="121"/>
      <c r="S1" s="121"/>
      <c r="T1" s="121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104</v>
      </c>
    </row>
    <row r="3" spans="1:70" ht="6.95" customHeight="1">
      <c r="B3" s="23"/>
      <c r="C3" s="24"/>
      <c r="D3" s="24"/>
      <c r="E3" s="24"/>
      <c r="F3" s="24"/>
      <c r="G3" s="24"/>
      <c r="H3" s="24"/>
      <c r="I3" s="123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113</v>
      </c>
      <c r="E4" s="27"/>
      <c r="F4" s="27"/>
      <c r="G4" s="27"/>
      <c r="H4" s="27"/>
      <c r="I4" s="124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24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24"/>
      <c r="J6" s="27"/>
      <c r="K6" s="29"/>
    </row>
    <row r="7" spans="1:70" ht="16.5" customHeight="1">
      <c r="B7" s="26"/>
      <c r="C7" s="27"/>
      <c r="D7" s="27"/>
      <c r="E7" s="365" t="str">
        <f>'Rekapitulace stavby'!K6</f>
        <v>VYŽLOVKA – CHODNÍK V ULICI PRAŽSKÁ A JEVANSKÁ</v>
      </c>
      <c r="F7" s="366"/>
      <c r="G7" s="366"/>
      <c r="H7" s="366"/>
      <c r="I7" s="124"/>
      <c r="J7" s="27"/>
      <c r="K7" s="29"/>
    </row>
    <row r="8" spans="1:70">
      <c r="B8" s="26"/>
      <c r="C8" s="27"/>
      <c r="D8" s="35" t="s">
        <v>114</v>
      </c>
      <c r="E8" s="27"/>
      <c r="F8" s="27"/>
      <c r="G8" s="27"/>
      <c r="H8" s="27"/>
      <c r="I8" s="124"/>
      <c r="J8" s="27"/>
      <c r="K8" s="29"/>
    </row>
    <row r="9" spans="1:70" s="1" customFormat="1" ht="16.5" customHeight="1">
      <c r="B9" s="39"/>
      <c r="C9" s="40"/>
      <c r="D9" s="40"/>
      <c r="E9" s="365" t="s">
        <v>115</v>
      </c>
      <c r="F9" s="367"/>
      <c r="G9" s="367"/>
      <c r="H9" s="367"/>
      <c r="I9" s="125"/>
      <c r="J9" s="40"/>
      <c r="K9" s="43"/>
    </row>
    <row r="10" spans="1:70" s="1" customFormat="1">
      <c r="B10" s="39"/>
      <c r="C10" s="40"/>
      <c r="D10" s="35" t="s">
        <v>116</v>
      </c>
      <c r="E10" s="40"/>
      <c r="F10" s="40"/>
      <c r="G10" s="40"/>
      <c r="H10" s="40"/>
      <c r="I10" s="125"/>
      <c r="J10" s="40"/>
      <c r="K10" s="43"/>
    </row>
    <row r="11" spans="1:70" s="1" customFormat="1" ht="36.950000000000003" customHeight="1">
      <c r="B11" s="39"/>
      <c r="C11" s="40"/>
      <c r="D11" s="40"/>
      <c r="E11" s="368" t="s">
        <v>631</v>
      </c>
      <c r="F11" s="367"/>
      <c r="G11" s="367"/>
      <c r="H11" s="367"/>
      <c r="I11" s="125"/>
      <c r="J11" s="40"/>
      <c r="K11" s="43"/>
    </row>
    <row r="12" spans="1:70" s="1" customFormat="1" ht="13.5">
      <c r="B12" s="39"/>
      <c r="C12" s="40"/>
      <c r="D12" s="40"/>
      <c r="E12" s="40"/>
      <c r="F12" s="40"/>
      <c r="G12" s="40"/>
      <c r="H12" s="40"/>
      <c r="I12" s="125"/>
      <c r="J12" s="40"/>
      <c r="K12" s="43"/>
    </row>
    <row r="13" spans="1:70" s="1" customFormat="1" ht="14.45" customHeight="1">
      <c r="B13" s="39"/>
      <c r="C13" s="40"/>
      <c r="D13" s="35" t="s">
        <v>20</v>
      </c>
      <c r="E13" s="40"/>
      <c r="F13" s="33" t="s">
        <v>21</v>
      </c>
      <c r="G13" s="40"/>
      <c r="H13" s="40"/>
      <c r="I13" s="126" t="s">
        <v>22</v>
      </c>
      <c r="J13" s="33" t="s">
        <v>21</v>
      </c>
      <c r="K13" s="43"/>
    </row>
    <row r="14" spans="1:70" s="1" customFormat="1" ht="14.45" customHeight="1">
      <c r="B14" s="39"/>
      <c r="C14" s="40"/>
      <c r="D14" s="35" t="s">
        <v>23</v>
      </c>
      <c r="E14" s="40"/>
      <c r="F14" s="33" t="s">
        <v>24</v>
      </c>
      <c r="G14" s="40"/>
      <c r="H14" s="40"/>
      <c r="I14" s="126" t="s">
        <v>25</v>
      </c>
      <c r="J14" s="127" t="str">
        <f>'Rekapitulace stavby'!AN8</f>
        <v>26. 9. 2018</v>
      </c>
      <c r="K14" s="43"/>
    </row>
    <row r="15" spans="1:70" s="1" customFormat="1" ht="10.9" customHeight="1">
      <c r="B15" s="39"/>
      <c r="C15" s="40"/>
      <c r="D15" s="40"/>
      <c r="E15" s="40"/>
      <c r="F15" s="40"/>
      <c r="G15" s="40"/>
      <c r="H15" s="40"/>
      <c r="I15" s="125"/>
      <c r="J15" s="40"/>
      <c r="K15" s="43"/>
    </row>
    <row r="16" spans="1:70" s="1" customFormat="1" ht="14.45" customHeight="1">
      <c r="B16" s="39"/>
      <c r="C16" s="40"/>
      <c r="D16" s="35" t="s">
        <v>27</v>
      </c>
      <c r="E16" s="40"/>
      <c r="F16" s="40"/>
      <c r="G16" s="40"/>
      <c r="H16" s="40"/>
      <c r="I16" s="126" t="s">
        <v>28</v>
      </c>
      <c r="J16" s="33" t="s">
        <v>21</v>
      </c>
      <c r="K16" s="43"/>
    </row>
    <row r="17" spans="2:11" s="1" customFormat="1" ht="18" customHeight="1">
      <c r="B17" s="39"/>
      <c r="C17" s="40"/>
      <c r="D17" s="40"/>
      <c r="E17" s="33" t="s">
        <v>29</v>
      </c>
      <c r="F17" s="40"/>
      <c r="G17" s="40"/>
      <c r="H17" s="40"/>
      <c r="I17" s="126" t="s">
        <v>30</v>
      </c>
      <c r="J17" s="33" t="s">
        <v>21</v>
      </c>
      <c r="K17" s="43"/>
    </row>
    <row r="18" spans="2:11" s="1" customFormat="1" ht="6.95" customHeight="1">
      <c r="B18" s="39"/>
      <c r="C18" s="40"/>
      <c r="D18" s="40"/>
      <c r="E18" s="40"/>
      <c r="F18" s="40"/>
      <c r="G18" s="40"/>
      <c r="H18" s="40"/>
      <c r="I18" s="125"/>
      <c r="J18" s="40"/>
      <c r="K18" s="43"/>
    </row>
    <row r="19" spans="2:11" s="1" customFormat="1" ht="14.45" customHeight="1">
      <c r="B19" s="39"/>
      <c r="C19" s="40"/>
      <c r="D19" s="35" t="s">
        <v>31</v>
      </c>
      <c r="E19" s="40"/>
      <c r="F19" s="40"/>
      <c r="G19" s="40"/>
      <c r="H19" s="40"/>
      <c r="I19" s="126" t="s">
        <v>28</v>
      </c>
      <c r="J19" s="33" t="str">
        <f>IF('Rekapitulace stavby'!AN13="Vyplň údaj","",IF('Rekapitulace stavby'!AN13="","",'Rekapitulace stavby'!AN13))</f>
        <v/>
      </c>
      <c r="K19" s="43"/>
    </row>
    <row r="20" spans="2:11" s="1" customFormat="1" ht="18" customHeight="1">
      <c r="B20" s="39"/>
      <c r="C20" s="40"/>
      <c r="D20" s="40"/>
      <c r="E20" s="33" t="str">
        <f>IF('Rekapitulace stavby'!E14="Vyplň údaj","",IF('Rekapitulace stavby'!E14="","",'Rekapitulace stavby'!E14))</f>
        <v/>
      </c>
      <c r="F20" s="40"/>
      <c r="G20" s="40"/>
      <c r="H20" s="40"/>
      <c r="I20" s="126" t="s">
        <v>30</v>
      </c>
      <c r="J20" s="33" t="str">
        <f>IF('Rekapitulace stavby'!AN14="Vyplň údaj","",IF('Rekapitulace stavby'!AN14="","",'Rekapitulace stavby'!AN14))</f>
        <v/>
      </c>
      <c r="K20" s="43"/>
    </row>
    <row r="21" spans="2:11" s="1" customFormat="1" ht="6.95" customHeight="1">
      <c r="B21" s="39"/>
      <c r="C21" s="40"/>
      <c r="D21" s="40"/>
      <c r="E21" s="40"/>
      <c r="F21" s="40"/>
      <c r="G21" s="40"/>
      <c r="H21" s="40"/>
      <c r="I21" s="125"/>
      <c r="J21" s="40"/>
      <c r="K21" s="43"/>
    </row>
    <row r="22" spans="2:11" s="1" customFormat="1" ht="14.45" customHeight="1">
      <c r="B22" s="39"/>
      <c r="C22" s="40"/>
      <c r="D22" s="35" t="s">
        <v>33</v>
      </c>
      <c r="E22" s="40"/>
      <c r="F22" s="40"/>
      <c r="G22" s="40"/>
      <c r="H22" s="40"/>
      <c r="I22" s="126" t="s">
        <v>28</v>
      </c>
      <c r="J22" s="33" t="s">
        <v>21</v>
      </c>
      <c r="K22" s="43"/>
    </row>
    <row r="23" spans="2:11" s="1" customFormat="1" ht="18" customHeight="1">
      <c r="B23" s="39"/>
      <c r="C23" s="40"/>
      <c r="D23" s="40"/>
      <c r="E23" s="33" t="s">
        <v>34</v>
      </c>
      <c r="F23" s="40"/>
      <c r="G23" s="40"/>
      <c r="H23" s="40"/>
      <c r="I23" s="126" t="s">
        <v>30</v>
      </c>
      <c r="J23" s="33" t="s">
        <v>21</v>
      </c>
      <c r="K23" s="43"/>
    </row>
    <row r="24" spans="2:11" s="1" customFormat="1" ht="6.95" customHeight="1">
      <c r="B24" s="39"/>
      <c r="C24" s="40"/>
      <c r="D24" s="40"/>
      <c r="E24" s="40"/>
      <c r="F24" s="40"/>
      <c r="G24" s="40"/>
      <c r="H24" s="40"/>
      <c r="I24" s="125"/>
      <c r="J24" s="40"/>
      <c r="K24" s="43"/>
    </row>
    <row r="25" spans="2:11" s="1" customFormat="1" ht="14.45" customHeight="1">
      <c r="B25" s="39"/>
      <c r="C25" s="40"/>
      <c r="D25" s="35" t="s">
        <v>36</v>
      </c>
      <c r="E25" s="40"/>
      <c r="F25" s="40"/>
      <c r="G25" s="40"/>
      <c r="H25" s="40"/>
      <c r="I25" s="125"/>
      <c r="J25" s="40"/>
      <c r="K25" s="43"/>
    </row>
    <row r="26" spans="2:11" s="7" customFormat="1" ht="16.5" customHeight="1">
      <c r="B26" s="128"/>
      <c r="C26" s="129"/>
      <c r="D26" s="129"/>
      <c r="E26" s="340" t="s">
        <v>21</v>
      </c>
      <c r="F26" s="340"/>
      <c r="G26" s="340"/>
      <c r="H26" s="340"/>
      <c r="I26" s="130"/>
      <c r="J26" s="129"/>
      <c r="K26" s="131"/>
    </row>
    <row r="27" spans="2:11" s="1" customFormat="1" ht="6.95" customHeight="1">
      <c r="B27" s="39"/>
      <c r="C27" s="40"/>
      <c r="D27" s="40"/>
      <c r="E27" s="40"/>
      <c r="F27" s="40"/>
      <c r="G27" s="40"/>
      <c r="H27" s="40"/>
      <c r="I27" s="125"/>
      <c r="J27" s="40"/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32"/>
      <c r="J28" s="83"/>
      <c r="K28" s="133"/>
    </row>
    <row r="29" spans="2:11" s="1" customFormat="1" ht="25.35" customHeight="1">
      <c r="B29" s="39"/>
      <c r="C29" s="40"/>
      <c r="D29" s="134" t="s">
        <v>37</v>
      </c>
      <c r="E29" s="40"/>
      <c r="F29" s="40"/>
      <c r="G29" s="40"/>
      <c r="H29" s="40"/>
      <c r="I29" s="125"/>
      <c r="J29" s="135">
        <f>ROUND(J91,2)</f>
        <v>0</v>
      </c>
      <c r="K29" s="43"/>
    </row>
    <row r="30" spans="2:11" s="1" customFormat="1" ht="6.95" customHeight="1">
      <c r="B30" s="39"/>
      <c r="C30" s="40"/>
      <c r="D30" s="83"/>
      <c r="E30" s="83"/>
      <c r="F30" s="83"/>
      <c r="G30" s="83"/>
      <c r="H30" s="83"/>
      <c r="I30" s="132"/>
      <c r="J30" s="83"/>
      <c r="K30" s="133"/>
    </row>
    <row r="31" spans="2:11" s="1" customFormat="1" ht="14.45" customHeight="1">
      <c r="B31" s="39"/>
      <c r="C31" s="40"/>
      <c r="D31" s="40"/>
      <c r="E31" s="40"/>
      <c r="F31" s="44" t="s">
        <v>39</v>
      </c>
      <c r="G31" s="40"/>
      <c r="H31" s="40"/>
      <c r="I31" s="136" t="s">
        <v>38</v>
      </c>
      <c r="J31" s="44" t="s">
        <v>40</v>
      </c>
      <c r="K31" s="43"/>
    </row>
    <row r="32" spans="2:11" s="1" customFormat="1" ht="14.45" customHeight="1">
      <c r="B32" s="39"/>
      <c r="C32" s="40"/>
      <c r="D32" s="47" t="s">
        <v>41</v>
      </c>
      <c r="E32" s="47" t="s">
        <v>42</v>
      </c>
      <c r="F32" s="137">
        <f>ROUND(SUM(BE91:BE198), 2)</f>
        <v>0</v>
      </c>
      <c r="G32" s="40"/>
      <c r="H32" s="40"/>
      <c r="I32" s="138">
        <v>0.21</v>
      </c>
      <c r="J32" s="137">
        <f>ROUND(ROUND((SUM(BE91:BE198)), 2)*I32, 2)</f>
        <v>0</v>
      </c>
      <c r="K32" s="43"/>
    </row>
    <row r="33" spans="2:11" s="1" customFormat="1" ht="14.45" customHeight="1">
      <c r="B33" s="39"/>
      <c r="C33" s="40"/>
      <c r="D33" s="40"/>
      <c r="E33" s="47" t="s">
        <v>43</v>
      </c>
      <c r="F33" s="137">
        <f>ROUND(SUM(BF91:BF198), 2)</f>
        <v>0</v>
      </c>
      <c r="G33" s="40"/>
      <c r="H33" s="40"/>
      <c r="I33" s="138">
        <v>0.15</v>
      </c>
      <c r="J33" s="137">
        <f>ROUND(ROUND((SUM(BF91:BF198)), 2)*I33, 2)</f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44</v>
      </c>
      <c r="F34" s="137">
        <f>ROUND(SUM(BG91:BG198), 2)</f>
        <v>0</v>
      </c>
      <c r="G34" s="40"/>
      <c r="H34" s="40"/>
      <c r="I34" s="138">
        <v>0.21</v>
      </c>
      <c r="J34" s="137">
        <v>0</v>
      </c>
      <c r="K34" s="43"/>
    </row>
    <row r="35" spans="2:11" s="1" customFormat="1" ht="14.45" hidden="1" customHeight="1">
      <c r="B35" s="39"/>
      <c r="C35" s="40"/>
      <c r="D35" s="40"/>
      <c r="E35" s="47" t="s">
        <v>45</v>
      </c>
      <c r="F35" s="137">
        <f>ROUND(SUM(BH91:BH198), 2)</f>
        <v>0</v>
      </c>
      <c r="G35" s="40"/>
      <c r="H35" s="40"/>
      <c r="I35" s="138">
        <v>0.15</v>
      </c>
      <c r="J35" s="137">
        <v>0</v>
      </c>
      <c r="K35" s="43"/>
    </row>
    <row r="36" spans="2:11" s="1" customFormat="1" ht="14.45" hidden="1" customHeight="1">
      <c r="B36" s="39"/>
      <c r="C36" s="40"/>
      <c r="D36" s="40"/>
      <c r="E36" s="47" t="s">
        <v>46</v>
      </c>
      <c r="F36" s="137">
        <f>ROUND(SUM(BI91:BI198), 2)</f>
        <v>0</v>
      </c>
      <c r="G36" s="40"/>
      <c r="H36" s="40"/>
      <c r="I36" s="138">
        <v>0</v>
      </c>
      <c r="J36" s="137">
        <v>0</v>
      </c>
      <c r="K36" s="43"/>
    </row>
    <row r="37" spans="2:11" s="1" customFormat="1" ht="6.95" customHeight="1">
      <c r="B37" s="39"/>
      <c r="C37" s="40"/>
      <c r="D37" s="40"/>
      <c r="E37" s="40"/>
      <c r="F37" s="40"/>
      <c r="G37" s="40"/>
      <c r="H37" s="40"/>
      <c r="I37" s="125"/>
      <c r="J37" s="40"/>
      <c r="K37" s="43"/>
    </row>
    <row r="38" spans="2:11" s="1" customFormat="1" ht="25.35" customHeight="1">
      <c r="B38" s="39"/>
      <c r="C38" s="139"/>
      <c r="D38" s="140" t="s">
        <v>47</v>
      </c>
      <c r="E38" s="77"/>
      <c r="F38" s="77"/>
      <c r="G38" s="141" t="s">
        <v>48</v>
      </c>
      <c r="H38" s="142" t="s">
        <v>49</v>
      </c>
      <c r="I38" s="143"/>
      <c r="J38" s="144">
        <f>SUM(J29:J36)</f>
        <v>0</v>
      </c>
      <c r="K38" s="145"/>
    </row>
    <row r="39" spans="2:11" s="1" customFormat="1" ht="14.45" customHeight="1">
      <c r="B39" s="54"/>
      <c r="C39" s="55"/>
      <c r="D39" s="55"/>
      <c r="E39" s="55"/>
      <c r="F39" s="55"/>
      <c r="G39" s="55"/>
      <c r="H39" s="55"/>
      <c r="I39" s="146"/>
      <c r="J39" s="55"/>
      <c r="K39" s="56"/>
    </row>
    <row r="43" spans="2:11" s="1" customFormat="1" ht="6.95" customHeight="1">
      <c r="B43" s="147"/>
      <c r="C43" s="148"/>
      <c r="D43" s="148"/>
      <c r="E43" s="148"/>
      <c r="F43" s="148"/>
      <c r="G43" s="148"/>
      <c r="H43" s="148"/>
      <c r="I43" s="149"/>
      <c r="J43" s="148"/>
      <c r="K43" s="150"/>
    </row>
    <row r="44" spans="2:11" s="1" customFormat="1" ht="36.950000000000003" customHeight="1">
      <c r="B44" s="39"/>
      <c r="C44" s="28" t="s">
        <v>120</v>
      </c>
      <c r="D44" s="40"/>
      <c r="E44" s="40"/>
      <c r="F44" s="40"/>
      <c r="G44" s="40"/>
      <c r="H44" s="40"/>
      <c r="I44" s="125"/>
      <c r="J44" s="40"/>
      <c r="K44" s="43"/>
    </row>
    <row r="45" spans="2:11" s="1" customFormat="1" ht="6.95" customHeight="1">
      <c r="B45" s="39"/>
      <c r="C45" s="40"/>
      <c r="D45" s="40"/>
      <c r="E45" s="40"/>
      <c r="F45" s="40"/>
      <c r="G45" s="40"/>
      <c r="H45" s="40"/>
      <c r="I45" s="125"/>
      <c r="J45" s="40"/>
      <c r="K45" s="43"/>
    </row>
    <row r="46" spans="2:11" s="1" customFormat="1" ht="14.45" customHeight="1">
      <c r="B46" s="39"/>
      <c r="C46" s="35" t="s">
        <v>18</v>
      </c>
      <c r="D46" s="40"/>
      <c r="E46" s="40"/>
      <c r="F46" s="40"/>
      <c r="G46" s="40"/>
      <c r="H46" s="40"/>
      <c r="I46" s="125"/>
      <c r="J46" s="40"/>
      <c r="K46" s="43"/>
    </row>
    <row r="47" spans="2:11" s="1" customFormat="1" ht="16.5" customHeight="1">
      <c r="B47" s="39"/>
      <c r="C47" s="40"/>
      <c r="D47" s="40"/>
      <c r="E47" s="365" t="str">
        <f>E7</f>
        <v>VYŽLOVKA – CHODNÍK V ULICI PRAŽSKÁ A JEVANSKÁ</v>
      </c>
      <c r="F47" s="366"/>
      <c r="G47" s="366"/>
      <c r="H47" s="366"/>
      <c r="I47" s="125"/>
      <c r="J47" s="40"/>
      <c r="K47" s="43"/>
    </row>
    <row r="48" spans="2:11">
      <c r="B48" s="26"/>
      <c r="C48" s="35" t="s">
        <v>114</v>
      </c>
      <c r="D48" s="27"/>
      <c r="E48" s="27"/>
      <c r="F48" s="27"/>
      <c r="G48" s="27"/>
      <c r="H48" s="27"/>
      <c r="I48" s="124"/>
      <c r="J48" s="27"/>
      <c r="K48" s="29"/>
    </row>
    <row r="49" spans="2:47" s="1" customFormat="1" ht="16.5" customHeight="1">
      <c r="B49" s="39"/>
      <c r="C49" s="40"/>
      <c r="D49" s="40"/>
      <c r="E49" s="365" t="s">
        <v>115</v>
      </c>
      <c r="F49" s="367"/>
      <c r="G49" s="367"/>
      <c r="H49" s="367"/>
      <c r="I49" s="125"/>
      <c r="J49" s="40"/>
      <c r="K49" s="43"/>
    </row>
    <row r="50" spans="2:47" s="1" customFormat="1" ht="14.45" customHeight="1">
      <c r="B50" s="39"/>
      <c r="C50" s="35" t="s">
        <v>116</v>
      </c>
      <c r="D50" s="40"/>
      <c r="E50" s="40"/>
      <c r="F50" s="40"/>
      <c r="G50" s="40"/>
      <c r="H50" s="40"/>
      <c r="I50" s="125"/>
      <c r="J50" s="40"/>
      <c r="K50" s="43"/>
    </row>
    <row r="51" spans="2:47" s="1" customFormat="1" ht="17.25" customHeight="1">
      <c r="B51" s="39"/>
      <c r="C51" s="40"/>
      <c r="D51" s="40"/>
      <c r="E51" s="368" t="str">
        <f>E11</f>
        <v>SO 400.1 - Úprava veřejného osvětlení</v>
      </c>
      <c r="F51" s="367"/>
      <c r="G51" s="367"/>
      <c r="H51" s="367"/>
      <c r="I51" s="125"/>
      <c r="J51" s="40"/>
      <c r="K51" s="43"/>
    </row>
    <row r="52" spans="2:47" s="1" customFormat="1" ht="6.95" customHeight="1">
      <c r="B52" s="39"/>
      <c r="C52" s="40"/>
      <c r="D52" s="40"/>
      <c r="E52" s="40"/>
      <c r="F52" s="40"/>
      <c r="G52" s="40"/>
      <c r="H52" s="40"/>
      <c r="I52" s="125"/>
      <c r="J52" s="40"/>
      <c r="K52" s="43"/>
    </row>
    <row r="53" spans="2:47" s="1" customFormat="1" ht="18" customHeight="1">
      <c r="B53" s="39"/>
      <c r="C53" s="35" t="s">
        <v>23</v>
      </c>
      <c r="D53" s="40"/>
      <c r="E53" s="40"/>
      <c r="F53" s="33" t="str">
        <f>F14</f>
        <v>Vyžlovka</v>
      </c>
      <c r="G53" s="40"/>
      <c r="H53" s="40"/>
      <c r="I53" s="126" t="s">
        <v>25</v>
      </c>
      <c r="J53" s="127" t="str">
        <f>IF(J14="","",J14)</f>
        <v>26. 9. 2018</v>
      </c>
      <c r="K53" s="43"/>
    </row>
    <row r="54" spans="2:47" s="1" customFormat="1" ht="6.95" customHeight="1">
      <c r="B54" s="39"/>
      <c r="C54" s="40"/>
      <c r="D54" s="40"/>
      <c r="E54" s="40"/>
      <c r="F54" s="40"/>
      <c r="G54" s="40"/>
      <c r="H54" s="40"/>
      <c r="I54" s="125"/>
      <c r="J54" s="40"/>
      <c r="K54" s="43"/>
    </row>
    <row r="55" spans="2:47" s="1" customFormat="1">
      <c r="B55" s="39"/>
      <c r="C55" s="35" t="s">
        <v>27</v>
      </c>
      <c r="D55" s="40"/>
      <c r="E55" s="40"/>
      <c r="F55" s="33" t="str">
        <f>E17</f>
        <v>OÚ Vyžlovka</v>
      </c>
      <c r="G55" s="40"/>
      <c r="H55" s="40"/>
      <c r="I55" s="126" t="s">
        <v>33</v>
      </c>
      <c r="J55" s="340" t="str">
        <f>E23</f>
        <v>VIN Consult, s. r. o.</v>
      </c>
      <c r="K55" s="43"/>
    </row>
    <row r="56" spans="2:47" s="1" customFormat="1" ht="14.45" customHeight="1">
      <c r="B56" s="39"/>
      <c r="C56" s="35" t="s">
        <v>31</v>
      </c>
      <c r="D56" s="40"/>
      <c r="E56" s="40"/>
      <c r="F56" s="33" t="str">
        <f>IF(E20="","",E20)</f>
        <v/>
      </c>
      <c r="G56" s="40"/>
      <c r="H56" s="40"/>
      <c r="I56" s="125"/>
      <c r="J56" s="369"/>
      <c r="K56" s="43"/>
    </row>
    <row r="57" spans="2:47" s="1" customFormat="1" ht="10.35" customHeight="1">
      <c r="B57" s="39"/>
      <c r="C57" s="40"/>
      <c r="D57" s="40"/>
      <c r="E57" s="40"/>
      <c r="F57" s="40"/>
      <c r="G57" s="40"/>
      <c r="H57" s="40"/>
      <c r="I57" s="125"/>
      <c r="J57" s="40"/>
      <c r="K57" s="43"/>
    </row>
    <row r="58" spans="2:47" s="1" customFormat="1" ht="29.25" customHeight="1">
      <c r="B58" s="39"/>
      <c r="C58" s="151" t="s">
        <v>121</v>
      </c>
      <c r="D58" s="139"/>
      <c r="E58" s="139"/>
      <c r="F58" s="139"/>
      <c r="G58" s="139"/>
      <c r="H58" s="139"/>
      <c r="I58" s="152"/>
      <c r="J58" s="153" t="s">
        <v>122</v>
      </c>
      <c r="K58" s="154"/>
    </row>
    <row r="59" spans="2:47" s="1" customFormat="1" ht="10.35" customHeight="1">
      <c r="B59" s="39"/>
      <c r="C59" s="40"/>
      <c r="D59" s="40"/>
      <c r="E59" s="40"/>
      <c r="F59" s="40"/>
      <c r="G59" s="40"/>
      <c r="H59" s="40"/>
      <c r="I59" s="125"/>
      <c r="J59" s="40"/>
      <c r="K59" s="43"/>
    </row>
    <row r="60" spans="2:47" s="1" customFormat="1" ht="29.25" customHeight="1">
      <c r="B60" s="39"/>
      <c r="C60" s="155" t="s">
        <v>123</v>
      </c>
      <c r="D60" s="40"/>
      <c r="E60" s="40"/>
      <c r="F60" s="40"/>
      <c r="G60" s="40"/>
      <c r="H60" s="40"/>
      <c r="I60" s="125"/>
      <c r="J60" s="135">
        <f>J91</f>
        <v>0</v>
      </c>
      <c r="K60" s="43"/>
      <c r="AU60" s="22" t="s">
        <v>124</v>
      </c>
    </row>
    <row r="61" spans="2:47" s="8" customFormat="1" ht="24.95" customHeight="1">
      <c r="B61" s="156"/>
      <c r="C61" s="157"/>
      <c r="D61" s="158" t="s">
        <v>632</v>
      </c>
      <c r="E61" s="159"/>
      <c r="F61" s="159"/>
      <c r="G61" s="159"/>
      <c r="H61" s="159"/>
      <c r="I61" s="160"/>
      <c r="J61" s="161">
        <f>J92</f>
        <v>0</v>
      </c>
      <c r="K61" s="162"/>
    </row>
    <row r="62" spans="2:47" s="9" customFormat="1" ht="19.899999999999999" customHeight="1">
      <c r="B62" s="163"/>
      <c r="C62" s="164"/>
      <c r="D62" s="165" t="s">
        <v>633</v>
      </c>
      <c r="E62" s="166"/>
      <c r="F62" s="166"/>
      <c r="G62" s="166"/>
      <c r="H62" s="166"/>
      <c r="I62" s="167"/>
      <c r="J62" s="168">
        <f>J93</f>
        <v>0</v>
      </c>
      <c r="K62" s="169"/>
    </row>
    <row r="63" spans="2:47" s="9" customFormat="1" ht="19.899999999999999" customHeight="1">
      <c r="B63" s="163"/>
      <c r="C63" s="164"/>
      <c r="D63" s="165" t="s">
        <v>634</v>
      </c>
      <c r="E63" s="166"/>
      <c r="F63" s="166"/>
      <c r="G63" s="166"/>
      <c r="H63" s="166"/>
      <c r="I63" s="167"/>
      <c r="J63" s="168">
        <f>J114</f>
        <v>0</v>
      </c>
      <c r="K63" s="169"/>
    </row>
    <row r="64" spans="2:47" s="9" customFormat="1" ht="19.899999999999999" customHeight="1">
      <c r="B64" s="163"/>
      <c r="C64" s="164"/>
      <c r="D64" s="165" t="s">
        <v>635</v>
      </c>
      <c r="E64" s="166"/>
      <c r="F64" s="166"/>
      <c r="G64" s="166"/>
      <c r="H64" s="166"/>
      <c r="I64" s="167"/>
      <c r="J64" s="168">
        <f>J127</f>
        <v>0</v>
      </c>
      <c r="K64" s="169"/>
    </row>
    <row r="65" spans="2:12" s="8" customFormat="1" ht="24.95" customHeight="1">
      <c r="B65" s="156"/>
      <c r="C65" s="157"/>
      <c r="D65" s="158" t="s">
        <v>636</v>
      </c>
      <c r="E65" s="159"/>
      <c r="F65" s="159"/>
      <c r="G65" s="159"/>
      <c r="H65" s="159"/>
      <c r="I65" s="160"/>
      <c r="J65" s="161">
        <f>J138</f>
        <v>0</v>
      </c>
      <c r="K65" s="162"/>
    </row>
    <row r="66" spans="2:12" s="9" customFormat="1" ht="19.899999999999999" customHeight="1">
      <c r="B66" s="163"/>
      <c r="C66" s="164"/>
      <c r="D66" s="165" t="s">
        <v>637</v>
      </c>
      <c r="E66" s="166"/>
      <c r="F66" s="166"/>
      <c r="G66" s="166"/>
      <c r="H66" s="166"/>
      <c r="I66" s="167"/>
      <c r="J66" s="168">
        <f>J139</f>
        <v>0</v>
      </c>
      <c r="K66" s="169"/>
    </row>
    <row r="67" spans="2:12" s="9" customFormat="1" ht="19.899999999999999" customHeight="1">
      <c r="B67" s="163"/>
      <c r="C67" s="164"/>
      <c r="D67" s="165" t="s">
        <v>638</v>
      </c>
      <c r="E67" s="166"/>
      <c r="F67" s="166"/>
      <c r="G67" s="166"/>
      <c r="H67" s="166"/>
      <c r="I67" s="167"/>
      <c r="J67" s="168">
        <f>J162</f>
        <v>0</v>
      </c>
      <c r="K67" s="169"/>
    </row>
    <row r="68" spans="2:12" s="8" customFormat="1" ht="24.95" customHeight="1">
      <c r="B68" s="156"/>
      <c r="C68" s="157"/>
      <c r="D68" s="158" t="s">
        <v>639</v>
      </c>
      <c r="E68" s="159"/>
      <c r="F68" s="159"/>
      <c r="G68" s="159"/>
      <c r="H68" s="159"/>
      <c r="I68" s="160"/>
      <c r="J68" s="161">
        <f>J185</f>
        <v>0</v>
      </c>
      <c r="K68" s="162"/>
    </row>
    <row r="69" spans="2:12" s="9" customFormat="1" ht="19.899999999999999" customHeight="1">
      <c r="B69" s="163"/>
      <c r="C69" s="164"/>
      <c r="D69" s="165" t="s">
        <v>640</v>
      </c>
      <c r="E69" s="166"/>
      <c r="F69" s="166"/>
      <c r="G69" s="166"/>
      <c r="H69" s="166"/>
      <c r="I69" s="167"/>
      <c r="J69" s="168">
        <f>J186</f>
        <v>0</v>
      </c>
      <c r="K69" s="169"/>
    </row>
    <row r="70" spans="2:12" s="1" customFormat="1" ht="21.75" customHeight="1">
      <c r="B70" s="39"/>
      <c r="C70" s="40"/>
      <c r="D70" s="40"/>
      <c r="E70" s="40"/>
      <c r="F70" s="40"/>
      <c r="G70" s="40"/>
      <c r="H70" s="40"/>
      <c r="I70" s="125"/>
      <c r="J70" s="40"/>
      <c r="K70" s="43"/>
    </row>
    <row r="71" spans="2:12" s="1" customFormat="1" ht="6.95" customHeight="1">
      <c r="B71" s="54"/>
      <c r="C71" s="55"/>
      <c r="D71" s="55"/>
      <c r="E71" s="55"/>
      <c r="F71" s="55"/>
      <c r="G71" s="55"/>
      <c r="H71" s="55"/>
      <c r="I71" s="146"/>
      <c r="J71" s="55"/>
      <c r="K71" s="56"/>
    </row>
    <row r="75" spans="2:12" s="1" customFormat="1" ht="6.95" customHeight="1">
      <c r="B75" s="57"/>
      <c r="C75" s="58"/>
      <c r="D75" s="58"/>
      <c r="E75" s="58"/>
      <c r="F75" s="58"/>
      <c r="G75" s="58"/>
      <c r="H75" s="58"/>
      <c r="I75" s="149"/>
      <c r="J75" s="58"/>
      <c r="K75" s="58"/>
      <c r="L75" s="59"/>
    </row>
    <row r="76" spans="2:12" s="1" customFormat="1" ht="36.950000000000003" customHeight="1">
      <c r="B76" s="39"/>
      <c r="C76" s="60" t="s">
        <v>129</v>
      </c>
      <c r="D76" s="61"/>
      <c r="E76" s="61"/>
      <c r="F76" s="61"/>
      <c r="G76" s="61"/>
      <c r="H76" s="61"/>
      <c r="I76" s="170"/>
      <c r="J76" s="61"/>
      <c r="K76" s="61"/>
      <c r="L76" s="59"/>
    </row>
    <row r="77" spans="2:12" s="1" customFormat="1" ht="6.95" customHeight="1">
      <c r="B77" s="39"/>
      <c r="C77" s="61"/>
      <c r="D77" s="61"/>
      <c r="E77" s="61"/>
      <c r="F77" s="61"/>
      <c r="G77" s="61"/>
      <c r="H77" s="61"/>
      <c r="I77" s="170"/>
      <c r="J77" s="61"/>
      <c r="K77" s="61"/>
      <c r="L77" s="59"/>
    </row>
    <row r="78" spans="2:12" s="1" customFormat="1" ht="14.45" customHeight="1">
      <c r="B78" s="39"/>
      <c r="C78" s="63" t="s">
        <v>18</v>
      </c>
      <c r="D78" s="61"/>
      <c r="E78" s="61"/>
      <c r="F78" s="61"/>
      <c r="G78" s="61"/>
      <c r="H78" s="61"/>
      <c r="I78" s="170"/>
      <c r="J78" s="61"/>
      <c r="K78" s="61"/>
      <c r="L78" s="59"/>
    </row>
    <row r="79" spans="2:12" s="1" customFormat="1" ht="16.5" customHeight="1">
      <c r="B79" s="39"/>
      <c r="C79" s="61"/>
      <c r="D79" s="61"/>
      <c r="E79" s="370" t="str">
        <f>E7</f>
        <v>VYŽLOVKA – CHODNÍK V ULICI PRAŽSKÁ A JEVANSKÁ</v>
      </c>
      <c r="F79" s="371"/>
      <c r="G79" s="371"/>
      <c r="H79" s="371"/>
      <c r="I79" s="170"/>
      <c r="J79" s="61"/>
      <c r="K79" s="61"/>
      <c r="L79" s="59"/>
    </row>
    <row r="80" spans="2:12">
      <c r="B80" s="26"/>
      <c r="C80" s="63" t="s">
        <v>114</v>
      </c>
      <c r="D80" s="171"/>
      <c r="E80" s="171"/>
      <c r="F80" s="171"/>
      <c r="G80" s="171"/>
      <c r="H80" s="171"/>
      <c r="J80" s="171"/>
      <c r="K80" s="171"/>
      <c r="L80" s="172"/>
    </row>
    <row r="81" spans="2:65" s="1" customFormat="1" ht="16.5" customHeight="1">
      <c r="B81" s="39"/>
      <c r="C81" s="61"/>
      <c r="D81" s="61"/>
      <c r="E81" s="370" t="s">
        <v>115</v>
      </c>
      <c r="F81" s="373"/>
      <c r="G81" s="373"/>
      <c r="H81" s="373"/>
      <c r="I81" s="170"/>
      <c r="J81" s="61"/>
      <c r="K81" s="61"/>
      <c r="L81" s="59"/>
    </row>
    <row r="82" spans="2:65" s="1" customFormat="1" ht="14.45" customHeight="1">
      <c r="B82" s="39"/>
      <c r="C82" s="63" t="s">
        <v>116</v>
      </c>
      <c r="D82" s="61"/>
      <c r="E82" s="61"/>
      <c r="F82" s="61"/>
      <c r="G82" s="61"/>
      <c r="H82" s="61"/>
      <c r="I82" s="170"/>
      <c r="J82" s="61"/>
      <c r="K82" s="61"/>
      <c r="L82" s="59"/>
    </row>
    <row r="83" spans="2:65" s="1" customFormat="1" ht="17.25" customHeight="1">
      <c r="B83" s="39"/>
      <c r="C83" s="61"/>
      <c r="D83" s="61"/>
      <c r="E83" s="357" t="str">
        <f>E11</f>
        <v>SO 400.1 - Úprava veřejného osvětlení</v>
      </c>
      <c r="F83" s="373"/>
      <c r="G83" s="373"/>
      <c r="H83" s="373"/>
      <c r="I83" s="170"/>
      <c r="J83" s="61"/>
      <c r="K83" s="61"/>
      <c r="L83" s="59"/>
    </row>
    <row r="84" spans="2:65" s="1" customFormat="1" ht="6.95" customHeight="1">
      <c r="B84" s="39"/>
      <c r="C84" s="61"/>
      <c r="D84" s="61"/>
      <c r="E84" s="61"/>
      <c r="F84" s="61"/>
      <c r="G84" s="61"/>
      <c r="H84" s="61"/>
      <c r="I84" s="170"/>
      <c r="J84" s="61"/>
      <c r="K84" s="61"/>
      <c r="L84" s="59"/>
    </row>
    <row r="85" spans="2:65" s="1" customFormat="1" ht="18" customHeight="1">
      <c r="B85" s="39"/>
      <c r="C85" s="63" t="s">
        <v>23</v>
      </c>
      <c r="D85" s="61"/>
      <c r="E85" s="61"/>
      <c r="F85" s="173" t="str">
        <f>F14</f>
        <v>Vyžlovka</v>
      </c>
      <c r="G85" s="61"/>
      <c r="H85" s="61"/>
      <c r="I85" s="174" t="s">
        <v>25</v>
      </c>
      <c r="J85" s="71" t="str">
        <f>IF(J14="","",J14)</f>
        <v>26. 9. 2018</v>
      </c>
      <c r="K85" s="61"/>
      <c r="L85" s="59"/>
    </row>
    <row r="86" spans="2:65" s="1" customFormat="1" ht="6.95" customHeight="1">
      <c r="B86" s="39"/>
      <c r="C86" s="61"/>
      <c r="D86" s="61"/>
      <c r="E86" s="61"/>
      <c r="F86" s="61"/>
      <c r="G86" s="61"/>
      <c r="H86" s="61"/>
      <c r="I86" s="170"/>
      <c r="J86" s="61"/>
      <c r="K86" s="61"/>
      <c r="L86" s="59"/>
    </row>
    <row r="87" spans="2:65" s="1" customFormat="1">
      <c r="B87" s="39"/>
      <c r="C87" s="63" t="s">
        <v>27</v>
      </c>
      <c r="D87" s="61"/>
      <c r="E87" s="61"/>
      <c r="F87" s="173" t="str">
        <f>E17</f>
        <v>OÚ Vyžlovka</v>
      </c>
      <c r="G87" s="61"/>
      <c r="H87" s="61"/>
      <c r="I87" s="174" t="s">
        <v>33</v>
      </c>
      <c r="J87" s="173" t="str">
        <f>E23</f>
        <v>VIN Consult, s. r. o.</v>
      </c>
      <c r="K87" s="61"/>
      <c r="L87" s="59"/>
    </row>
    <row r="88" spans="2:65" s="1" customFormat="1" ht="14.45" customHeight="1">
      <c r="B88" s="39"/>
      <c r="C88" s="63" t="s">
        <v>31</v>
      </c>
      <c r="D88" s="61"/>
      <c r="E88" s="61"/>
      <c r="F88" s="173" t="str">
        <f>IF(E20="","",E20)</f>
        <v/>
      </c>
      <c r="G88" s="61"/>
      <c r="H88" s="61"/>
      <c r="I88" s="170"/>
      <c r="J88" s="61"/>
      <c r="K88" s="61"/>
      <c r="L88" s="59"/>
    </row>
    <row r="89" spans="2:65" s="1" customFormat="1" ht="10.35" customHeight="1">
      <c r="B89" s="39"/>
      <c r="C89" s="61"/>
      <c r="D89" s="61"/>
      <c r="E89" s="61"/>
      <c r="F89" s="61"/>
      <c r="G89" s="61"/>
      <c r="H89" s="61"/>
      <c r="I89" s="170"/>
      <c r="J89" s="61"/>
      <c r="K89" s="61"/>
      <c r="L89" s="59"/>
    </row>
    <row r="90" spans="2:65" s="10" customFormat="1" ht="29.25" customHeight="1">
      <c r="B90" s="175"/>
      <c r="C90" s="176" t="s">
        <v>130</v>
      </c>
      <c r="D90" s="177" t="s">
        <v>56</v>
      </c>
      <c r="E90" s="177" t="s">
        <v>52</v>
      </c>
      <c r="F90" s="177" t="s">
        <v>131</v>
      </c>
      <c r="G90" s="177" t="s">
        <v>132</v>
      </c>
      <c r="H90" s="177" t="s">
        <v>133</v>
      </c>
      <c r="I90" s="178" t="s">
        <v>134</v>
      </c>
      <c r="J90" s="177" t="s">
        <v>122</v>
      </c>
      <c r="K90" s="179" t="s">
        <v>135</v>
      </c>
      <c r="L90" s="180"/>
      <c r="M90" s="79" t="s">
        <v>136</v>
      </c>
      <c r="N90" s="80" t="s">
        <v>41</v>
      </c>
      <c r="O90" s="80" t="s">
        <v>137</v>
      </c>
      <c r="P90" s="80" t="s">
        <v>138</v>
      </c>
      <c r="Q90" s="80" t="s">
        <v>139</v>
      </c>
      <c r="R90" s="80" t="s">
        <v>140</v>
      </c>
      <c r="S90" s="80" t="s">
        <v>141</v>
      </c>
      <c r="T90" s="81" t="s">
        <v>142</v>
      </c>
    </row>
    <row r="91" spans="2:65" s="1" customFormat="1" ht="29.25" customHeight="1">
      <c r="B91" s="39"/>
      <c r="C91" s="85" t="s">
        <v>123</v>
      </c>
      <c r="D91" s="61"/>
      <c r="E91" s="61"/>
      <c r="F91" s="61"/>
      <c r="G91" s="61"/>
      <c r="H91" s="61"/>
      <c r="I91" s="170"/>
      <c r="J91" s="181">
        <f>BK91</f>
        <v>0</v>
      </c>
      <c r="K91" s="61"/>
      <c r="L91" s="59"/>
      <c r="M91" s="82"/>
      <c r="N91" s="83"/>
      <c r="O91" s="83"/>
      <c r="P91" s="182">
        <f>P92+P138+P185</f>
        <v>0</v>
      </c>
      <c r="Q91" s="83"/>
      <c r="R91" s="182">
        <f>R92+R138+R185</f>
        <v>0</v>
      </c>
      <c r="S91" s="83"/>
      <c r="T91" s="183">
        <f>T92+T138+T185</f>
        <v>0</v>
      </c>
      <c r="AT91" s="22" t="s">
        <v>70</v>
      </c>
      <c r="AU91" s="22" t="s">
        <v>124</v>
      </c>
      <c r="BK91" s="184">
        <f>BK92+BK138+BK185</f>
        <v>0</v>
      </c>
    </row>
    <row r="92" spans="2:65" s="11" customFormat="1" ht="37.35" customHeight="1">
      <c r="B92" s="185"/>
      <c r="C92" s="186"/>
      <c r="D92" s="187" t="s">
        <v>70</v>
      </c>
      <c r="E92" s="188" t="s">
        <v>281</v>
      </c>
      <c r="F92" s="188" t="s">
        <v>641</v>
      </c>
      <c r="G92" s="186"/>
      <c r="H92" s="186"/>
      <c r="I92" s="189"/>
      <c r="J92" s="190">
        <f>BK92</f>
        <v>0</v>
      </c>
      <c r="K92" s="186"/>
      <c r="L92" s="191"/>
      <c r="M92" s="192"/>
      <c r="N92" s="193"/>
      <c r="O92" s="193"/>
      <c r="P92" s="194">
        <f>P93+P114+P127</f>
        <v>0</v>
      </c>
      <c r="Q92" s="193"/>
      <c r="R92" s="194">
        <f>R93+R114+R127</f>
        <v>0</v>
      </c>
      <c r="S92" s="193"/>
      <c r="T92" s="195">
        <f>T93+T114+T127</f>
        <v>0</v>
      </c>
      <c r="AR92" s="196" t="s">
        <v>78</v>
      </c>
      <c r="AT92" s="197" t="s">
        <v>70</v>
      </c>
      <c r="AU92" s="197" t="s">
        <v>71</v>
      </c>
      <c r="AY92" s="196" t="s">
        <v>145</v>
      </c>
      <c r="BK92" s="198">
        <f>BK93+BK114+BK127</f>
        <v>0</v>
      </c>
    </row>
    <row r="93" spans="2:65" s="11" customFormat="1" ht="19.899999999999999" customHeight="1">
      <c r="B93" s="185"/>
      <c r="C93" s="186"/>
      <c r="D93" s="187" t="s">
        <v>70</v>
      </c>
      <c r="E93" s="199" t="s">
        <v>283</v>
      </c>
      <c r="F93" s="199" t="s">
        <v>642</v>
      </c>
      <c r="G93" s="186"/>
      <c r="H93" s="186"/>
      <c r="I93" s="189"/>
      <c r="J93" s="200">
        <f>BK93</f>
        <v>0</v>
      </c>
      <c r="K93" s="186"/>
      <c r="L93" s="191"/>
      <c r="M93" s="192"/>
      <c r="N93" s="193"/>
      <c r="O93" s="193"/>
      <c r="P93" s="194">
        <f>SUM(P94:P113)</f>
        <v>0</v>
      </c>
      <c r="Q93" s="193"/>
      <c r="R93" s="194">
        <f>SUM(R94:R113)</f>
        <v>0</v>
      </c>
      <c r="S93" s="193"/>
      <c r="T93" s="195">
        <f>SUM(T94:T113)</f>
        <v>0</v>
      </c>
      <c r="AR93" s="196" t="s">
        <v>78</v>
      </c>
      <c r="AT93" s="197" t="s">
        <v>70</v>
      </c>
      <c r="AU93" s="197" t="s">
        <v>78</v>
      </c>
      <c r="AY93" s="196" t="s">
        <v>145</v>
      </c>
      <c r="BK93" s="198">
        <f>SUM(BK94:BK113)</f>
        <v>0</v>
      </c>
    </row>
    <row r="94" spans="2:65" s="1" customFormat="1" ht="16.5" customHeight="1">
      <c r="B94" s="39"/>
      <c r="C94" s="233" t="s">
        <v>78</v>
      </c>
      <c r="D94" s="233" t="s">
        <v>329</v>
      </c>
      <c r="E94" s="234" t="s">
        <v>643</v>
      </c>
      <c r="F94" s="235" t="s">
        <v>644</v>
      </c>
      <c r="G94" s="236" t="s">
        <v>314</v>
      </c>
      <c r="H94" s="237">
        <v>8</v>
      </c>
      <c r="I94" s="238"/>
      <c r="J94" s="239">
        <f>ROUND(I94*H94,2)</f>
        <v>0</v>
      </c>
      <c r="K94" s="235" t="s">
        <v>21</v>
      </c>
      <c r="L94" s="240"/>
      <c r="M94" s="241" t="s">
        <v>21</v>
      </c>
      <c r="N94" s="242" t="s">
        <v>42</v>
      </c>
      <c r="O94" s="40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AR94" s="22" t="s">
        <v>192</v>
      </c>
      <c r="AT94" s="22" t="s">
        <v>329</v>
      </c>
      <c r="AU94" s="22" t="s">
        <v>80</v>
      </c>
      <c r="AY94" s="22" t="s">
        <v>145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22" t="s">
        <v>78</v>
      </c>
      <c r="BK94" s="212">
        <f>ROUND(I94*H94,2)</f>
        <v>0</v>
      </c>
      <c r="BL94" s="22" t="s">
        <v>152</v>
      </c>
      <c r="BM94" s="22" t="s">
        <v>80</v>
      </c>
    </row>
    <row r="95" spans="2:65" s="1" customFormat="1" ht="13.5">
      <c r="B95" s="39"/>
      <c r="C95" s="61"/>
      <c r="D95" s="213" t="s">
        <v>154</v>
      </c>
      <c r="E95" s="61"/>
      <c r="F95" s="214" t="s">
        <v>644</v>
      </c>
      <c r="G95" s="61"/>
      <c r="H95" s="61"/>
      <c r="I95" s="170"/>
      <c r="J95" s="61"/>
      <c r="K95" s="61"/>
      <c r="L95" s="59"/>
      <c r="M95" s="215"/>
      <c r="N95" s="40"/>
      <c r="O95" s="40"/>
      <c r="P95" s="40"/>
      <c r="Q95" s="40"/>
      <c r="R95" s="40"/>
      <c r="S95" s="40"/>
      <c r="T95" s="76"/>
      <c r="AT95" s="22" t="s">
        <v>154</v>
      </c>
      <c r="AU95" s="22" t="s">
        <v>80</v>
      </c>
    </row>
    <row r="96" spans="2:65" s="1" customFormat="1" ht="16.5" customHeight="1">
      <c r="B96" s="39"/>
      <c r="C96" s="233" t="s">
        <v>80</v>
      </c>
      <c r="D96" s="233" t="s">
        <v>329</v>
      </c>
      <c r="E96" s="234" t="s">
        <v>645</v>
      </c>
      <c r="F96" s="235" t="s">
        <v>646</v>
      </c>
      <c r="G96" s="236" t="s">
        <v>314</v>
      </c>
      <c r="H96" s="237">
        <v>1</v>
      </c>
      <c r="I96" s="238"/>
      <c r="J96" s="239">
        <f>ROUND(I96*H96,2)</f>
        <v>0</v>
      </c>
      <c r="K96" s="235" t="s">
        <v>21</v>
      </c>
      <c r="L96" s="240"/>
      <c r="M96" s="241" t="s">
        <v>21</v>
      </c>
      <c r="N96" s="242" t="s">
        <v>42</v>
      </c>
      <c r="O96" s="40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AR96" s="22" t="s">
        <v>192</v>
      </c>
      <c r="AT96" s="22" t="s">
        <v>329</v>
      </c>
      <c r="AU96" s="22" t="s">
        <v>80</v>
      </c>
      <c r="AY96" s="22" t="s">
        <v>145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22" t="s">
        <v>78</v>
      </c>
      <c r="BK96" s="212">
        <f>ROUND(I96*H96,2)</f>
        <v>0</v>
      </c>
      <c r="BL96" s="22" t="s">
        <v>152</v>
      </c>
      <c r="BM96" s="22" t="s">
        <v>152</v>
      </c>
    </row>
    <row r="97" spans="2:65" s="1" customFormat="1" ht="13.5">
      <c r="B97" s="39"/>
      <c r="C97" s="61"/>
      <c r="D97" s="213" t="s">
        <v>154</v>
      </c>
      <c r="E97" s="61"/>
      <c r="F97" s="214" t="s">
        <v>646</v>
      </c>
      <c r="G97" s="61"/>
      <c r="H97" s="61"/>
      <c r="I97" s="170"/>
      <c r="J97" s="61"/>
      <c r="K97" s="61"/>
      <c r="L97" s="59"/>
      <c r="M97" s="215"/>
      <c r="N97" s="40"/>
      <c r="O97" s="40"/>
      <c r="P97" s="40"/>
      <c r="Q97" s="40"/>
      <c r="R97" s="40"/>
      <c r="S97" s="40"/>
      <c r="T97" s="76"/>
      <c r="AT97" s="22" t="s">
        <v>154</v>
      </c>
      <c r="AU97" s="22" t="s">
        <v>80</v>
      </c>
    </row>
    <row r="98" spans="2:65" s="1" customFormat="1" ht="16.5" customHeight="1">
      <c r="B98" s="39"/>
      <c r="C98" s="233" t="s">
        <v>88</v>
      </c>
      <c r="D98" s="233" t="s">
        <v>329</v>
      </c>
      <c r="E98" s="234" t="s">
        <v>647</v>
      </c>
      <c r="F98" s="235" t="s">
        <v>648</v>
      </c>
      <c r="G98" s="236" t="s">
        <v>314</v>
      </c>
      <c r="H98" s="237">
        <v>1</v>
      </c>
      <c r="I98" s="238"/>
      <c r="J98" s="239">
        <f>ROUND(I98*H98,2)</f>
        <v>0</v>
      </c>
      <c r="K98" s="235" t="s">
        <v>21</v>
      </c>
      <c r="L98" s="240"/>
      <c r="M98" s="241" t="s">
        <v>21</v>
      </c>
      <c r="N98" s="242" t="s">
        <v>42</v>
      </c>
      <c r="O98" s="40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22" t="s">
        <v>192</v>
      </c>
      <c r="AT98" s="22" t="s">
        <v>329</v>
      </c>
      <c r="AU98" s="22" t="s">
        <v>80</v>
      </c>
      <c r="AY98" s="22" t="s">
        <v>145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2" t="s">
        <v>78</v>
      </c>
      <c r="BK98" s="212">
        <f>ROUND(I98*H98,2)</f>
        <v>0</v>
      </c>
      <c r="BL98" s="22" t="s">
        <v>152</v>
      </c>
      <c r="BM98" s="22" t="s">
        <v>180</v>
      </c>
    </row>
    <row r="99" spans="2:65" s="1" customFormat="1" ht="13.5">
      <c r="B99" s="39"/>
      <c r="C99" s="61"/>
      <c r="D99" s="213" t="s">
        <v>154</v>
      </c>
      <c r="E99" s="61"/>
      <c r="F99" s="214" t="s">
        <v>648</v>
      </c>
      <c r="G99" s="61"/>
      <c r="H99" s="61"/>
      <c r="I99" s="170"/>
      <c r="J99" s="61"/>
      <c r="K99" s="61"/>
      <c r="L99" s="59"/>
      <c r="M99" s="215"/>
      <c r="N99" s="40"/>
      <c r="O99" s="40"/>
      <c r="P99" s="40"/>
      <c r="Q99" s="40"/>
      <c r="R99" s="40"/>
      <c r="S99" s="40"/>
      <c r="T99" s="76"/>
      <c r="AT99" s="22" t="s">
        <v>154</v>
      </c>
      <c r="AU99" s="22" t="s">
        <v>80</v>
      </c>
    </row>
    <row r="100" spans="2:65" s="1" customFormat="1" ht="16.5" customHeight="1">
      <c r="B100" s="39"/>
      <c r="C100" s="233" t="s">
        <v>152</v>
      </c>
      <c r="D100" s="233" t="s">
        <v>329</v>
      </c>
      <c r="E100" s="234" t="s">
        <v>649</v>
      </c>
      <c r="F100" s="235" t="s">
        <v>650</v>
      </c>
      <c r="G100" s="236" t="s">
        <v>314</v>
      </c>
      <c r="H100" s="237">
        <v>10</v>
      </c>
      <c r="I100" s="238"/>
      <c r="J100" s="239">
        <f>ROUND(I100*H100,2)</f>
        <v>0</v>
      </c>
      <c r="K100" s="235" t="s">
        <v>21</v>
      </c>
      <c r="L100" s="240"/>
      <c r="M100" s="241" t="s">
        <v>21</v>
      </c>
      <c r="N100" s="242" t="s">
        <v>42</v>
      </c>
      <c r="O100" s="40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22" t="s">
        <v>192</v>
      </c>
      <c r="AT100" s="22" t="s">
        <v>329</v>
      </c>
      <c r="AU100" s="22" t="s">
        <v>80</v>
      </c>
      <c r="AY100" s="22" t="s">
        <v>145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22" t="s">
        <v>78</v>
      </c>
      <c r="BK100" s="212">
        <f>ROUND(I100*H100,2)</f>
        <v>0</v>
      </c>
      <c r="BL100" s="22" t="s">
        <v>152</v>
      </c>
      <c r="BM100" s="22" t="s">
        <v>192</v>
      </c>
    </row>
    <row r="101" spans="2:65" s="1" customFormat="1" ht="13.5">
      <c r="B101" s="39"/>
      <c r="C101" s="61"/>
      <c r="D101" s="213" t="s">
        <v>154</v>
      </c>
      <c r="E101" s="61"/>
      <c r="F101" s="214" t="s">
        <v>650</v>
      </c>
      <c r="G101" s="61"/>
      <c r="H101" s="61"/>
      <c r="I101" s="170"/>
      <c r="J101" s="61"/>
      <c r="K101" s="61"/>
      <c r="L101" s="59"/>
      <c r="M101" s="215"/>
      <c r="N101" s="40"/>
      <c r="O101" s="40"/>
      <c r="P101" s="40"/>
      <c r="Q101" s="40"/>
      <c r="R101" s="40"/>
      <c r="S101" s="40"/>
      <c r="T101" s="76"/>
      <c r="AT101" s="22" t="s">
        <v>154</v>
      </c>
      <c r="AU101" s="22" t="s">
        <v>80</v>
      </c>
    </row>
    <row r="102" spans="2:65" s="1" customFormat="1" ht="16.5" customHeight="1">
      <c r="B102" s="39"/>
      <c r="C102" s="233" t="s">
        <v>174</v>
      </c>
      <c r="D102" s="233" t="s">
        <v>329</v>
      </c>
      <c r="E102" s="234" t="s">
        <v>651</v>
      </c>
      <c r="F102" s="235" t="s">
        <v>652</v>
      </c>
      <c r="G102" s="236" t="s">
        <v>314</v>
      </c>
      <c r="H102" s="237">
        <v>8</v>
      </c>
      <c r="I102" s="238"/>
      <c r="J102" s="239">
        <f>ROUND(I102*H102,2)</f>
        <v>0</v>
      </c>
      <c r="K102" s="235" t="s">
        <v>21</v>
      </c>
      <c r="L102" s="240"/>
      <c r="M102" s="241" t="s">
        <v>21</v>
      </c>
      <c r="N102" s="242" t="s">
        <v>42</v>
      </c>
      <c r="O102" s="40"/>
      <c r="P102" s="210">
        <f>O102*H102</f>
        <v>0</v>
      </c>
      <c r="Q102" s="210">
        <v>0</v>
      </c>
      <c r="R102" s="210">
        <f>Q102*H102</f>
        <v>0</v>
      </c>
      <c r="S102" s="210">
        <v>0</v>
      </c>
      <c r="T102" s="211">
        <f>S102*H102</f>
        <v>0</v>
      </c>
      <c r="AR102" s="22" t="s">
        <v>192</v>
      </c>
      <c r="AT102" s="22" t="s">
        <v>329</v>
      </c>
      <c r="AU102" s="22" t="s">
        <v>80</v>
      </c>
      <c r="AY102" s="22" t="s">
        <v>145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22" t="s">
        <v>78</v>
      </c>
      <c r="BK102" s="212">
        <f>ROUND(I102*H102,2)</f>
        <v>0</v>
      </c>
      <c r="BL102" s="22" t="s">
        <v>152</v>
      </c>
      <c r="BM102" s="22" t="s">
        <v>205</v>
      </c>
    </row>
    <row r="103" spans="2:65" s="1" customFormat="1" ht="13.5">
      <c r="B103" s="39"/>
      <c r="C103" s="61"/>
      <c r="D103" s="213" t="s">
        <v>154</v>
      </c>
      <c r="E103" s="61"/>
      <c r="F103" s="214" t="s">
        <v>652</v>
      </c>
      <c r="G103" s="61"/>
      <c r="H103" s="61"/>
      <c r="I103" s="170"/>
      <c r="J103" s="61"/>
      <c r="K103" s="61"/>
      <c r="L103" s="59"/>
      <c r="M103" s="215"/>
      <c r="N103" s="40"/>
      <c r="O103" s="40"/>
      <c r="P103" s="40"/>
      <c r="Q103" s="40"/>
      <c r="R103" s="40"/>
      <c r="S103" s="40"/>
      <c r="T103" s="76"/>
      <c r="AT103" s="22" t="s">
        <v>154</v>
      </c>
      <c r="AU103" s="22" t="s">
        <v>80</v>
      </c>
    </row>
    <row r="104" spans="2:65" s="1" customFormat="1" ht="16.5" customHeight="1">
      <c r="B104" s="39"/>
      <c r="C104" s="233" t="s">
        <v>180</v>
      </c>
      <c r="D104" s="233" t="s">
        <v>329</v>
      </c>
      <c r="E104" s="234" t="s">
        <v>653</v>
      </c>
      <c r="F104" s="235" t="s">
        <v>654</v>
      </c>
      <c r="G104" s="236" t="s">
        <v>314</v>
      </c>
      <c r="H104" s="237">
        <v>2</v>
      </c>
      <c r="I104" s="238"/>
      <c r="J104" s="239">
        <f>ROUND(I104*H104,2)</f>
        <v>0</v>
      </c>
      <c r="K104" s="235" t="s">
        <v>21</v>
      </c>
      <c r="L104" s="240"/>
      <c r="M104" s="241" t="s">
        <v>21</v>
      </c>
      <c r="N104" s="242" t="s">
        <v>42</v>
      </c>
      <c r="O104" s="40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22" t="s">
        <v>192</v>
      </c>
      <c r="AT104" s="22" t="s">
        <v>329</v>
      </c>
      <c r="AU104" s="22" t="s">
        <v>80</v>
      </c>
      <c r="AY104" s="22" t="s">
        <v>145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2" t="s">
        <v>78</v>
      </c>
      <c r="BK104" s="212">
        <f>ROUND(I104*H104,2)</f>
        <v>0</v>
      </c>
      <c r="BL104" s="22" t="s">
        <v>152</v>
      </c>
      <c r="BM104" s="22" t="s">
        <v>217</v>
      </c>
    </row>
    <row r="105" spans="2:65" s="1" customFormat="1" ht="13.5">
      <c r="B105" s="39"/>
      <c r="C105" s="61"/>
      <c r="D105" s="213" t="s">
        <v>154</v>
      </c>
      <c r="E105" s="61"/>
      <c r="F105" s="214" t="s">
        <v>654</v>
      </c>
      <c r="G105" s="61"/>
      <c r="H105" s="61"/>
      <c r="I105" s="170"/>
      <c r="J105" s="61"/>
      <c r="K105" s="61"/>
      <c r="L105" s="59"/>
      <c r="M105" s="215"/>
      <c r="N105" s="40"/>
      <c r="O105" s="40"/>
      <c r="P105" s="40"/>
      <c r="Q105" s="40"/>
      <c r="R105" s="40"/>
      <c r="S105" s="40"/>
      <c r="T105" s="76"/>
      <c r="AT105" s="22" t="s">
        <v>154</v>
      </c>
      <c r="AU105" s="22" t="s">
        <v>80</v>
      </c>
    </row>
    <row r="106" spans="2:65" s="1" customFormat="1" ht="16.5" customHeight="1">
      <c r="B106" s="39"/>
      <c r="C106" s="233" t="s">
        <v>186</v>
      </c>
      <c r="D106" s="233" t="s">
        <v>329</v>
      </c>
      <c r="E106" s="234" t="s">
        <v>655</v>
      </c>
      <c r="F106" s="235" t="s">
        <v>656</v>
      </c>
      <c r="G106" s="236" t="s">
        <v>314</v>
      </c>
      <c r="H106" s="237">
        <v>8</v>
      </c>
      <c r="I106" s="238"/>
      <c r="J106" s="239">
        <f>ROUND(I106*H106,2)</f>
        <v>0</v>
      </c>
      <c r="K106" s="235" t="s">
        <v>21</v>
      </c>
      <c r="L106" s="240"/>
      <c r="M106" s="241" t="s">
        <v>21</v>
      </c>
      <c r="N106" s="242" t="s">
        <v>42</v>
      </c>
      <c r="O106" s="40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22" t="s">
        <v>192</v>
      </c>
      <c r="AT106" s="22" t="s">
        <v>329</v>
      </c>
      <c r="AU106" s="22" t="s">
        <v>80</v>
      </c>
      <c r="AY106" s="22" t="s">
        <v>145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2" t="s">
        <v>78</v>
      </c>
      <c r="BK106" s="212">
        <f>ROUND(I106*H106,2)</f>
        <v>0</v>
      </c>
      <c r="BL106" s="22" t="s">
        <v>152</v>
      </c>
      <c r="BM106" s="22" t="s">
        <v>228</v>
      </c>
    </row>
    <row r="107" spans="2:65" s="1" customFormat="1" ht="13.5">
      <c r="B107" s="39"/>
      <c r="C107" s="61"/>
      <c r="D107" s="213" t="s">
        <v>154</v>
      </c>
      <c r="E107" s="61"/>
      <c r="F107" s="214" t="s">
        <v>656</v>
      </c>
      <c r="G107" s="61"/>
      <c r="H107" s="61"/>
      <c r="I107" s="170"/>
      <c r="J107" s="61"/>
      <c r="K107" s="61"/>
      <c r="L107" s="59"/>
      <c r="M107" s="215"/>
      <c r="N107" s="40"/>
      <c r="O107" s="40"/>
      <c r="P107" s="40"/>
      <c r="Q107" s="40"/>
      <c r="R107" s="40"/>
      <c r="S107" s="40"/>
      <c r="T107" s="76"/>
      <c r="AT107" s="22" t="s">
        <v>154</v>
      </c>
      <c r="AU107" s="22" t="s">
        <v>80</v>
      </c>
    </row>
    <row r="108" spans="2:65" s="1" customFormat="1" ht="16.5" customHeight="1">
      <c r="B108" s="39"/>
      <c r="C108" s="233" t="s">
        <v>192</v>
      </c>
      <c r="D108" s="233" t="s">
        <v>329</v>
      </c>
      <c r="E108" s="234" t="s">
        <v>657</v>
      </c>
      <c r="F108" s="235" t="s">
        <v>658</v>
      </c>
      <c r="G108" s="236" t="s">
        <v>314</v>
      </c>
      <c r="H108" s="237">
        <v>2</v>
      </c>
      <c r="I108" s="238"/>
      <c r="J108" s="239">
        <f>ROUND(I108*H108,2)</f>
        <v>0</v>
      </c>
      <c r="K108" s="235" t="s">
        <v>21</v>
      </c>
      <c r="L108" s="240"/>
      <c r="M108" s="241" t="s">
        <v>21</v>
      </c>
      <c r="N108" s="242" t="s">
        <v>42</v>
      </c>
      <c r="O108" s="40"/>
      <c r="P108" s="210">
        <f>O108*H108</f>
        <v>0</v>
      </c>
      <c r="Q108" s="210">
        <v>0</v>
      </c>
      <c r="R108" s="210">
        <f>Q108*H108</f>
        <v>0</v>
      </c>
      <c r="S108" s="210">
        <v>0</v>
      </c>
      <c r="T108" s="211">
        <f>S108*H108</f>
        <v>0</v>
      </c>
      <c r="AR108" s="22" t="s">
        <v>192</v>
      </c>
      <c r="AT108" s="22" t="s">
        <v>329</v>
      </c>
      <c r="AU108" s="22" t="s">
        <v>80</v>
      </c>
      <c r="AY108" s="22" t="s">
        <v>145</v>
      </c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2" t="s">
        <v>78</v>
      </c>
      <c r="BK108" s="212">
        <f>ROUND(I108*H108,2)</f>
        <v>0</v>
      </c>
      <c r="BL108" s="22" t="s">
        <v>152</v>
      </c>
      <c r="BM108" s="22" t="s">
        <v>240</v>
      </c>
    </row>
    <row r="109" spans="2:65" s="1" customFormat="1" ht="13.5">
      <c r="B109" s="39"/>
      <c r="C109" s="61"/>
      <c r="D109" s="213" t="s">
        <v>154</v>
      </c>
      <c r="E109" s="61"/>
      <c r="F109" s="214" t="s">
        <v>658</v>
      </c>
      <c r="G109" s="61"/>
      <c r="H109" s="61"/>
      <c r="I109" s="170"/>
      <c r="J109" s="61"/>
      <c r="K109" s="61"/>
      <c r="L109" s="59"/>
      <c r="M109" s="215"/>
      <c r="N109" s="40"/>
      <c r="O109" s="40"/>
      <c r="P109" s="40"/>
      <c r="Q109" s="40"/>
      <c r="R109" s="40"/>
      <c r="S109" s="40"/>
      <c r="T109" s="76"/>
      <c r="AT109" s="22" t="s">
        <v>154</v>
      </c>
      <c r="AU109" s="22" t="s">
        <v>80</v>
      </c>
    </row>
    <row r="110" spans="2:65" s="1" customFormat="1" ht="16.5" customHeight="1">
      <c r="B110" s="39"/>
      <c r="C110" s="233" t="s">
        <v>198</v>
      </c>
      <c r="D110" s="233" t="s">
        <v>329</v>
      </c>
      <c r="E110" s="234" t="s">
        <v>659</v>
      </c>
      <c r="F110" s="235" t="s">
        <v>660</v>
      </c>
      <c r="G110" s="236" t="s">
        <v>314</v>
      </c>
      <c r="H110" s="237">
        <v>1</v>
      </c>
      <c r="I110" s="238"/>
      <c r="J110" s="239">
        <f>ROUND(I110*H110,2)</f>
        <v>0</v>
      </c>
      <c r="K110" s="235" t="s">
        <v>21</v>
      </c>
      <c r="L110" s="240"/>
      <c r="M110" s="241" t="s">
        <v>21</v>
      </c>
      <c r="N110" s="242" t="s">
        <v>42</v>
      </c>
      <c r="O110" s="40"/>
      <c r="P110" s="210">
        <f>O110*H110</f>
        <v>0</v>
      </c>
      <c r="Q110" s="210">
        <v>0</v>
      </c>
      <c r="R110" s="210">
        <f>Q110*H110</f>
        <v>0</v>
      </c>
      <c r="S110" s="210">
        <v>0</v>
      </c>
      <c r="T110" s="211">
        <f>S110*H110</f>
        <v>0</v>
      </c>
      <c r="AR110" s="22" t="s">
        <v>192</v>
      </c>
      <c r="AT110" s="22" t="s">
        <v>329</v>
      </c>
      <c r="AU110" s="22" t="s">
        <v>80</v>
      </c>
      <c r="AY110" s="22" t="s">
        <v>145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2" t="s">
        <v>78</v>
      </c>
      <c r="BK110" s="212">
        <f>ROUND(I110*H110,2)</f>
        <v>0</v>
      </c>
      <c r="BL110" s="22" t="s">
        <v>152</v>
      </c>
      <c r="BM110" s="22" t="s">
        <v>254</v>
      </c>
    </row>
    <row r="111" spans="2:65" s="1" customFormat="1" ht="13.5">
      <c r="B111" s="39"/>
      <c r="C111" s="61"/>
      <c r="D111" s="213" t="s">
        <v>154</v>
      </c>
      <c r="E111" s="61"/>
      <c r="F111" s="214" t="s">
        <v>660</v>
      </c>
      <c r="G111" s="61"/>
      <c r="H111" s="61"/>
      <c r="I111" s="170"/>
      <c r="J111" s="61"/>
      <c r="K111" s="61"/>
      <c r="L111" s="59"/>
      <c r="M111" s="215"/>
      <c r="N111" s="40"/>
      <c r="O111" s="40"/>
      <c r="P111" s="40"/>
      <c r="Q111" s="40"/>
      <c r="R111" s="40"/>
      <c r="S111" s="40"/>
      <c r="T111" s="76"/>
      <c r="AT111" s="22" t="s">
        <v>154</v>
      </c>
      <c r="AU111" s="22" t="s">
        <v>80</v>
      </c>
    </row>
    <row r="112" spans="2:65" s="1" customFormat="1" ht="16.5" customHeight="1">
      <c r="B112" s="39"/>
      <c r="C112" s="233" t="s">
        <v>205</v>
      </c>
      <c r="D112" s="233" t="s">
        <v>329</v>
      </c>
      <c r="E112" s="234" t="s">
        <v>661</v>
      </c>
      <c r="F112" s="235" t="s">
        <v>662</v>
      </c>
      <c r="G112" s="236" t="s">
        <v>314</v>
      </c>
      <c r="H112" s="237">
        <v>1</v>
      </c>
      <c r="I112" s="238"/>
      <c r="J112" s="239">
        <f>ROUND(I112*H112,2)</f>
        <v>0</v>
      </c>
      <c r="K112" s="235" t="s">
        <v>21</v>
      </c>
      <c r="L112" s="240"/>
      <c r="M112" s="241" t="s">
        <v>21</v>
      </c>
      <c r="N112" s="242" t="s">
        <v>42</v>
      </c>
      <c r="O112" s="40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AR112" s="22" t="s">
        <v>192</v>
      </c>
      <c r="AT112" s="22" t="s">
        <v>329</v>
      </c>
      <c r="AU112" s="22" t="s">
        <v>80</v>
      </c>
      <c r="AY112" s="22" t="s">
        <v>145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2" t="s">
        <v>78</v>
      </c>
      <c r="BK112" s="212">
        <f>ROUND(I112*H112,2)</f>
        <v>0</v>
      </c>
      <c r="BL112" s="22" t="s">
        <v>152</v>
      </c>
      <c r="BM112" s="22" t="s">
        <v>268</v>
      </c>
    </row>
    <row r="113" spans="2:65" s="1" customFormat="1" ht="13.5">
      <c r="B113" s="39"/>
      <c r="C113" s="61"/>
      <c r="D113" s="213" t="s">
        <v>154</v>
      </c>
      <c r="E113" s="61"/>
      <c r="F113" s="214" t="s">
        <v>662</v>
      </c>
      <c r="G113" s="61"/>
      <c r="H113" s="61"/>
      <c r="I113" s="170"/>
      <c r="J113" s="61"/>
      <c r="K113" s="61"/>
      <c r="L113" s="59"/>
      <c r="M113" s="215"/>
      <c r="N113" s="40"/>
      <c r="O113" s="40"/>
      <c r="P113" s="40"/>
      <c r="Q113" s="40"/>
      <c r="R113" s="40"/>
      <c r="S113" s="40"/>
      <c r="T113" s="76"/>
      <c r="AT113" s="22" t="s">
        <v>154</v>
      </c>
      <c r="AU113" s="22" t="s">
        <v>80</v>
      </c>
    </row>
    <row r="114" spans="2:65" s="11" customFormat="1" ht="29.85" customHeight="1">
      <c r="B114" s="185"/>
      <c r="C114" s="186"/>
      <c r="D114" s="187" t="s">
        <v>70</v>
      </c>
      <c r="E114" s="199" t="s">
        <v>298</v>
      </c>
      <c r="F114" s="199" t="s">
        <v>663</v>
      </c>
      <c r="G114" s="186"/>
      <c r="H114" s="186"/>
      <c r="I114" s="189"/>
      <c r="J114" s="200">
        <f>BK114</f>
        <v>0</v>
      </c>
      <c r="K114" s="186"/>
      <c r="L114" s="191"/>
      <c r="M114" s="192"/>
      <c r="N114" s="193"/>
      <c r="O114" s="193"/>
      <c r="P114" s="194">
        <f>SUM(P115:P126)</f>
        <v>0</v>
      </c>
      <c r="Q114" s="193"/>
      <c r="R114" s="194">
        <f>SUM(R115:R126)</f>
        <v>0</v>
      </c>
      <c r="S114" s="193"/>
      <c r="T114" s="195">
        <f>SUM(T115:T126)</f>
        <v>0</v>
      </c>
      <c r="AR114" s="196" t="s">
        <v>78</v>
      </c>
      <c r="AT114" s="197" t="s">
        <v>70</v>
      </c>
      <c r="AU114" s="197" t="s">
        <v>78</v>
      </c>
      <c r="AY114" s="196" t="s">
        <v>145</v>
      </c>
      <c r="BK114" s="198">
        <f>SUM(BK115:BK126)</f>
        <v>0</v>
      </c>
    </row>
    <row r="115" spans="2:65" s="1" customFormat="1" ht="16.5" customHeight="1">
      <c r="B115" s="39"/>
      <c r="C115" s="233" t="s">
        <v>212</v>
      </c>
      <c r="D115" s="233" t="s">
        <v>329</v>
      </c>
      <c r="E115" s="234" t="s">
        <v>664</v>
      </c>
      <c r="F115" s="235" t="s">
        <v>665</v>
      </c>
      <c r="G115" s="236" t="s">
        <v>201</v>
      </c>
      <c r="H115" s="237">
        <v>425</v>
      </c>
      <c r="I115" s="238"/>
      <c r="J115" s="239">
        <f>ROUND(I115*H115,2)</f>
        <v>0</v>
      </c>
      <c r="K115" s="235" t="s">
        <v>21</v>
      </c>
      <c r="L115" s="240"/>
      <c r="M115" s="241" t="s">
        <v>21</v>
      </c>
      <c r="N115" s="242" t="s">
        <v>42</v>
      </c>
      <c r="O115" s="40"/>
      <c r="P115" s="210">
        <f>O115*H115</f>
        <v>0</v>
      </c>
      <c r="Q115" s="210">
        <v>0</v>
      </c>
      <c r="R115" s="210">
        <f>Q115*H115</f>
        <v>0</v>
      </c>
      <c r="S115" s="210">
        <v>0</v>
      </c>
      <c r="T115" s="211">
        <f>S115*H115</f>
        <v>0</v>
      </c>
      <c r="AR115" s="22" t="s">
        <v>192</v>
      </c>
      <c r="AT115" s="22" t="s">
        <v>329</v>
      </c>
      <c r="AU115" s="22" t="s">
        <v>80</v>
      </c>
      <c r="AY115" s="22" t="s">
        <v>145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22" t="s">
        <v>78</v>
      </c>
      <c r="BK115" s="212">
        <f>ROUND(I115*H115,2)</f>
        <v>0</v>
      </c>
      <c r="BL115" s="22" t="s">
        <v>152</v>
      </c>
      <c r="BM115" s="22" t="s">
        <v>315</v>
      </c>
    </row>
    <row r="116" spans="2:65" s="1" customFormat="1" ht="13.5">
      <c r="B116" s="39"/>
      <c r="C116" s="61"/>
      <c r="D116" s="213" t="s">
        <v>154</v>
      </c>
      <c r="E116" s="61"/>
      <c r="F116" s="214" t="s">
        <v>665</v>
      </c>
      <c r="G116" s="61"/>
      <c r="H116" s="61"/>
      <c r="I116" s="170"/>
      <c r="J116" s="61"/>
      <c r="K116" s="61"/>
      <c r="L116" s="59"/>
      <c r="M116" s="215"/>
      <c r="N116" s="40"/>
      <c r="O116" s="40"/>
      <c r="P116" s="40"/>
      <c r="Q116" s="40"/>
      <c r="R116" s="40"/>
      <c r="S116" s="40"/>
      <c r="T116" s="76"/>
      <c r="AT116" s="22" t="s">
        <v>154</v>
      </c>
      <c r="AU116" s="22" t="s">
        <v>80</v>
      </c>
    </row>
    <row r="117" spans="2:65" s="1" customFormat="1" ht="16.5" customHeight="1">
      <c r="B117" s="39"/>
      <c r="C117" s="233" t="s">
        <v>217</v>
      </c>
      <c r="D117" s="233" t="s">
        <v>329</v>
      </c>
      <c r="E117" s="234" t="s">
        <v>666</v>
      </c>
      <c r="F117" s="235" t="s">
        <v>667</v>
      </c>
      <c r="G117" s="236" t="s">
        <v>201</v>
      </c>
      <c r="H117" s="237">
        <v>105</v>
      </c>
      <c r="I117" s="238"/>
      <c r="J117" s="239">
        <f>ROUND(I117*H117,2)</f>
        <v>0</v>
      </c>
      <c r="K117" s="235" t="s">
        <v>21</v>
      </c>
      <c r="L117" s="240"/>
      <c r="M117" s="241" t="s">
        <v>21</v>
      </c>
      <c r="N117" s="242" t="s">
        <v>42</v>
      </c>
      <c r="O117" s="40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AR117" s="22" t="s">
        <v>192</v>
      </c>
      <c r="AT117" s="22" t="s">
        <v>329</v>
      </c>
      <c r="AU117" s="22" t="s">
        <v>80</v>
      </c>
      <c r="AY117" s="22" t="s">
        <v>145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2" t="s">
        <v>78</v>
      </c>
      <c r="BK117" s="212">
        <f>ROUND(I117*H117,2)</f>
        <v>0</v>
      </c>
      <c r="BL117" s="22" t="s">
        <v>152</v>
      </c>
      <c r="BM117" s="22" t="s">
        <v>439</v>
      </c>
    </row>
    <row r="118" spans="2:65" s="1" customFormat="1" ht="13.5">
      <c r="B118" s="39"/>
      <c r="C118" s="61"/>
      <c r="D118" s="213" t="s">
        <v>154</v>
      </c>
      <c r="E118" s="61"/>
      <c r="F118" s="214" t="s">
        <v>667</v>
      </c>
      <c r="G118" s="61"/>
      <c r="H118" s="61"/>
      <c r="I118" s="170"/>
      <c r="J118" s="61"/>
      <c r="K118" s="61"/>
      <c r="L118" s="59"/>
      <c r="M118" s="215"/>
      <c r="N118" s="40"/>
      <c r="O118" s="40"/>
      <c r="P118" s="40"/>
      <c r="Q118" s="40"/>
      <c r="R118" s="40"/>
      <c r="S118" s="40"/>
      <c r="T118" s="76"/>
      <c r="AT118" s="22" t="s">
        <v>154</v>
      </c>
      <c r="AU118" s="22" t="s">
        <v>80</v>
      </c>
    </row>
    <row r="119" spans="2:65" s="1" customFormat="1" ht="16.5" customHeight="1">
      <c r="B119" s="39"/>
      <c r="C119" s="233" t="s">
        <v>223</v>
      </c>
      <c r="D119" s="233" t="s">
        <v>329</v>
      </c>
      <c r="E119" s="234" t="s">
        <v>668</v>
      </c>
      <c r="F119" s="235" t="s">
        <v>669</v>
      </c>
      <c r="G119" s="236" t="s">
        <v>287</v>
      </c>
      <c r="H119" s="237">
        <v>22</v>
      </c>
      <c r="I119" s="238"/>
      <c r="J119" s="239">
        <f>ROUND(I119*H119,2)</f>
        <v>0</v>
      </c>
      <c r="K119" s="235" t="s">
        <v>21</v>
      </c>
      <c r="L119" s="240"/>
      <c r="M119" s="241" t="s">
        <v>21</v>
      </c>
      <c r="N119" s="242" t="s">
        <v>42</v>
      </c>
      <c r="O119" s="40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AR119" s="22" t="s">
        <v>192</v>
      </c>
      <c r="AT119" s="22" t="s">
        <v>329</v>
      </c>
      <c r="AU119" s="22" t="s">
        <v>80</v>
      </c>
      <c r="AY119" s="22" t="s">
        <v>145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2" t="s">
        <v>78</v>
      </c>
      <c r="BK119" s="212">
        <f>ROUND(I119*H119,2)</f>
        <v>0</v>
      </c>
      <c r="BL119" s="22" t="s">
        <v>152</v>
      </c>
      <c r="BM119" s="22" t="s">
        <v>451</v>
      </c>
    </row>
    <row r="120" spans="2:65" s="1" customFormat="1" ht="13.5">
      <c r="B120" s="39"/>
      <c r="C120" s="61"/>
      <c r="D120" s="213" t="s">
        <v>154</v>
      </c>
      <c r="E120" s="61"/>
      <c r="F120" s="214" t="s">
        <v>669</v>
      </c>
      <c r="G120" s="61"/>
      <c r="H120" s="61"/>
      <c r="I120" s="170"/>
      <c r="J120" s="61"/>
      <c r="K120" s="61"/>
      <c r="L120" s="59"/>
      <c r="M120" s="215"/>
      <c r="N120" s="40"/>
      <c r="O120" s="40"/>
      <c r="P120" s="40"/>
      <c r="Q120" s="40"/>
      <c r="R120" s="40"/>
      <c r="S120" s="40"/>
      <c r="T120" s="76"/>
      <c r="AT120" s="22" t="s">
        <v>154</v>
      </c>
      <c r="AU120" s="22" t="s">
        <v>80</v>
      </c>
    </row>
    <row r="121" spans="2:65" s="1" customFormat="1" ht="16.5" customHeight="1">
      <c r="B121" s="39"/>
      <c r="C121" s="233" t="s">
        <v>228</v>
      </c>
      <c r="D121" s="233" t="s">
        <v>329</v>
      </c>
      <c r="E121" s="234" t="s">
        <v>670</v>
      </c>
      <c r="F121" s="235" t="s">
        <v>671</v>
      </c>
      <c r="G121" s="236" t="s">
        <v>201</v>
      </c>
      <c r="H121" s="237">
        <v>425</v>
      </c>
      <c r="I121" s="238"/>
      <c r="J121" s="239">
        <f>ROUND(I121*H121,2)</f>
        <v>0</v>
      </c>
      <c r="K121" s="235" t="s">
        <v>21</v>
      </c>
      <c r="L121" s="240"/>
      <c r="M121" s="241" t="s">
        <v>21</v>
      </c>
      <c r="N121" s="242" t="s">
        <v>42</v>
      </c>
      <c r="O121" s="40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AR121" s="22" t="s">
        <v>192</v>
      </c>
      <c r="AT121" s="22" t="s">
        <v>329</v>
      </c>
      <c r="AU121" s="22" t="s">
        <v>80</v>
      </c>
      <c r="AY121" s="22" t="s">
        <v>145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22" t="s">
        <v>78</v>
      </c>
      <c r="BK121" s="212">
        <f>ROUND(I121*H121,2)</f>
        <v>0</v>
      </c>
      <c r="BL121" s="22" t="s">
        <v>152</v>
      </c>
      <c r="BM121" s="22" t="s">
        <v>462</v>
      </c>
    </row>
    <row r="122" spans="2:65" s="1" customFormat="1" ht="13.5">
      <c r="B122" s="39"/>
      <c r="C122" s="61"/>
      <c r="D122" s="213" t="s">
        <v>154</v>
      </c>
      <c r="E122" s="61"/>
      <c r="F122" s="214" t="s">
        <v>671</v>
      </c>
      <c r="G122" s="61"/>
      <c r="H122" s="61"/>
      <c r="I122" s="170"/>
      <c r="J122" s="61"/>
      <c r="K122" s="61"/>
      <c r="L122" s="59"/>
      <c r="M122" s="215"/>
      <c r="N122" s="40"/>
      <c r="O122" s="40"/>
      <c r="P122" s="40"/>
      <c r="Q122" s="40"/>
      <c r="R122" s="40"/>
      <c r="S122" s="40"/>
      <c r="T122" s="76"/>
      <c r="AT122" s="22" t="s">
        <v>154</v>
      </c>
      <c r="AU122" s="22" t="s">
        <v>80</v>
      </c>
    </row>
    <row r="123" spans="2:65" s="1" customFormat="1" ht="16.5" customHeight="1">
      <c r="B123" s="39"/>
      <c r="C123" s="233" t="s">
        <v>10</v>
      </c>
      <c r="D123" s="233" t="s">
        <v>329</v>
      </c>
      <c r="E123" s="234" t="s">
        <v>672</v>
      </c>
      <c r="F123" s="235" t="s">
        <v>673</v>
      </c>
      <c r="G123" s="236" t="s">
        <v>287</v>
      </c>
      <c r="H123" s="237">
        <v>12</v>
      </c>
      <c r="I123" s="238"/>
      <c r="J123" s="239">
        <f>ROUND(I123*H123,2)</f>
        <v>0</v>
      </c>
      <c r="K123" s="235" t="s">
        <v>21</v>
      </c>
      <c r="L123" s="240"/>
      <c r="M123" s="241" t="s">
        <v>21</v>
      </c>
      <c r="N123" s="242" t="s">
        <v>42</v>
      </c>
      <c r="O123" s="40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AR123" s="22" t="s">
        <v>192</v>
      </c>
      <c r="AT123" s="22" t="s">
        <v>329</v>
      </c>
      <c r="AU123" s="22" t="s">
        <v>80</v>
      </c>
      <c r="AY123" s="22" t="s">
        <v>145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22" t="s">
        <v>78</v>
      </c>
      <c r="BK123" s="212">
        <f>ROUND(I123*H123,2)</f>
        <v>0</v>
      </c>
      <c r="BL123" s="22" t="s">
        <v>152</v>
      </c>
      <c r="BM123" s="22" t="s">
        <v>472</v>
      </c>
    </row>
    <row r="124" spans="2:65" s="1" customFormat="1" ht="13.5">
      <c r="B124" s="39"/>
      <c r="C124" s="61"/>
      <c r="D124" s="213" t="s">
        <v>154</v>
      </c>
      <c r="E124" s="61"/>
      <c r="F124" s="214" t="s">
        <v>673</v>
      </c>
      <c r="G124" s="61"/>
      <c r="H124" s="61"/>
      <c r="I124" s="170"/>
      <c r="J124" s="61"/>
      <c r="K124" s="61"/>
      <c r="L124" s="59"/>
      <c r="M124" s="215"/>
      <c r="N124" s="40"/>
      <c r="O124" s="40"/>
      <c r="P124" s="40"/>
      <c r="Q124" s="40"/>
      <c r="R124" s="40"/>
      <c r="S124" s="40"/>
      <c r="T124" s="76"/>
      <c r="AT124" s="22" t="s">
        <v>154</v>
      </c>
      <c r="AU124" s="22" t="s">
        <v>80</v>
      </c>
    </row>
    <row r="125" spans="2:65" s="1" customFormat="1" ht="16.5" customHeight="1">
      <c r="B125" s="39"/>
      <c r="C125" s="233" t="s">
        <v>240</v>
      </c>
      <c r="D125" s="233" t="s">
        <v>329</v>
      </c>
      <c r="E125" s="234" t="s">
        <v>674</v>
      </c>
      <c r="F125" s="235" t="s">
        <v>675</v>
      </c>
      <c r="G125" s="236" t="s">
        <v>287</v>
      </c>
      <c r="H125" s="237">
        <v>12</v>
      </c>
      <c r="I125" s="238"/>
      <c r="J125" s="239">
        <f>ROUND(I125*H125,2)</f>
        <v>0</v>
      </c>
      <c r="K125" s="235" t="s">
        <v>21</v>
      </c>
      <c r="L125" s="240"/>
      <c r="M125" s="241" t="s">
        <v>21</v>
      </c>
      <c r="N125" s="242" t="s">
        <v>42</v>
      </c>
      <c r="O125" s="40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AR125" s="22" t="s">
        <v>192</v>
      </c>
      <c r="AT125" s="22" t="s">
        <v>329</v>
      </c>
      <c r="AU125" s="22" t="s">
        <v>80</v>
      </c>
      <c r="AY125" s="22" t="s">
        <v>145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22" t="s">
        <v>78</v>
      </c>
      <c r="BK125" s="212">
        <f>ROUND(I125*H125,2)</f>
        <v>0</v>
      </c>
      <c r="BL125" s="22" t="s">
        <v>152</v>
      </c>
      <c r="BM125" s="22" t="s">
        <v>482</v>
      </c>
    </row>
    <row r="126" spans="2:65" s="1" customFormat="1" ht="13.5">
      <c r="B126" s="39"/>
      <c r="C126" s="61"/>
      <c r="D126" s="213" t="s">
        <v>154</v>
      </c>
      <c r="E126" s="61"/>
      <c r="F126" s="214" t="s">
        <v>675</v>
      </c>
      <c r="G126" s="61"/>
      <c r="H126" s="61"/>
      <c r="I126" s="170"/>
      <c r="J126" s="61"/>
      <c r="K126" s="61"/>
      <c r="L126" s="59"/>
      <c r="M126" s="215"/>
      <c r="N126" s="40"/>
      <c r="O126" s="40"/>
      <c r="P126" s="40"/>
      <c r="Q126" s="40"/>
      <c r="R126" s="40"/>
      <c r="S126" s="40"/>
      <c r="T126" s="76"/>
      <c r="AT126" s="22" t="s">
        <v>154</v>
      </c>
      <c r="AU126" s="22" t="s">
        <v>80</v>
      </c>
    </row>
    <row r="127" spans="2:65" s="11" customFormat="1" ht="29.85" customHeight="1">
      <c r="B127" s="185"/>
      <c r="C127" s="186"/>
      <c r="D127" s="187" t="s">
        <v>70</v>
      </c>
      <c r="E127" s="199" t="s">
        <v>300</v>
      </c>
      <c r="F127" s="199" t="s">
        <v>676</v>
      </c>
      <c r="G127" s="186"/>
      <c r="H127" s="186"/>
      <c r="I127" s="189"/>
      <c r="J127" s="200">
        <f>BK127</f>
        <v>0</v>
      </c>
      <c r="K127" s="186"/>
      <c r="L127" s="191"/>
      <c r="M127" s="192"/>
      <c r="N127" s="193"/>
      <c r="O127" s="193"/>
      <c r="P127" s="194">
        <f>SUM(P128:P137)</f>
        <v>0</v>
      </c>
      <c r="Q127" s="193"/>
      <c r="R127" s="194">
        <f>SUM(R128:R137)</f>
        <v>0</v>
      </c>
      <c r="S127" s="193"/>
      <c r="T127" s="195">
        <f>SUM(T128:T137)</f>
        <v>0</v>
      </c>
      <c r="AR127" s="196" t="s">
        <v>78</v>
      </c>
      <c r="AT127" s="197" t="s">
        <v>70</v>
      </c>
      <c r="AU127" s="197" t="s">
        <v>78</v>
      </c>
      <c r="AY127" s="196" t="s">
        <v>145</v>
      </c>
      <c r="BK127" s="198">
        <f>SUM(BK128:BK137)</f>
        <v>0</v>
      </c>
    </row>
    <row r="128" spans="2:65" s="1" customFormat="1" ht="16.5" customHeight="1">
      <c r="B128" s="39"/>
      <c r="C128" s="233" t="s">
        <v>248</v>
      </c>
      <c r="D128" s="233" t="s">
        <v>329</v>
      </c>
      <c r="E128" s="234" t="s">
        <v>677</v>
      </c>
      <c r="F128" s="235" t="s">
        <v>678</v>
      </c>
      <c r="G128" s="236" t="s">
        <v>208</v>
      </c>
      <c r="H128" s="237">
        <v>32</v>
      </c>
      <c r="I128" s="238"/>
      <c r="J128" s="239">
        <f>ROUND(I128*H128,2)</f>
        <v>0</v>
      </c>
      <c r="K128" s="235" t="s">
        <v>21</v>
      </c>
      <c r="L128" s="240"/>
      <c r="M128" s="241" t="s">
        <v>21</v>
      </c>
      <c r="N128" s="242" t="s">
        <v>42</v>
      </c>
      <c r="O128" s="40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AR128" s="22" t="s">
        <v>192</v>
      </c>
      <c r="AT128" s="22" t="s">
        <v>329</v>
      </c>
      <c r="AU128" s="22" t="s">
        <v>80</v>
      </c>
      <c r="AY128" s="22" t="s">
        <v>145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22" t="s">
        <v>78</v>
      </c>
      <c r="BK128" s="212">
        <f>ROUND(I128*H128,2)</f>
        <v>0</v>
      </c>
      <c r="BL128" s="22" t="s">
        <v>152</v>
      </c>
      <c r="BM128" s="22" t="s">
        <v>495</v>
      </c>
    </row>
    <row r="129" spans="2:65" s="1" customFormat="1" ht="13.5">
      <c r="B129" s="39"/>
      <c r="C129" s="61"/>
      <c r="D129" s="213" t="s">
        <v>154</v>
      </c>
      <c r="E129" s="61"/>
      <c r="F129" s="214" t="s">
        <v>678</v>
      </c>
      <c r="G129" s="61"/>
      <c r="H129" s="61"/>
      <c r="I129" s="170"/>
      <c r="J129" s="61"/>
      <c r="K129" s="61"/>
      <c r="L129" s="59"/>
      <c r="M129" s="215"/>
      <c r="N129" s="40"/>
      <c r="O129" s="40"/>
      <c r="P129" s="40"/>
      <c r="Q129" s="40"/>
      <c r="R129" s="40"/>
      <c r="S129" s="40"/>
      <c r="T129" s="76"/>
      <c r="AT129" s="22" t="s">
        <v>154</v>
      </c>
      <c r="AU129" s="22" t="s">
        <v>80</v>
      </c>
    </row>
    <row r="130" spans="2:65" s="1" customFormat="1" ht="16.5" customHeight="1">
      <c r="B130" s="39"/>
      <c r="C130" s="233" t="s">
        <v>254</v>
      </c>
      <c r="D130" s="233" t="s">
        <v>329</v>
      </c>
      <c r="E130" s="234" t="s">
        <v>679</v>
      </c>
      <c r="F130" s="235" t="s">
        <v>680</v>
      </c>
      <c r="G130" s="236" t="s">
        <v>201</v>
      </c>
      <c r="H130" s="237">
        <v>425</v>
      </c>
      <c r="I130" s="238"/>
      <c r="J130" s="239">
        <f>ROUND(I130*H130,2)</f>
        <v>0</v>
      </c>
      <c r="K130" s="235" t="s">
        <v>21</v>
      </c>
      <c r="L130" s="240"/>
      <c r="M130" s="241" t="s">
        <v>21</v>
      </c>
      <c r="N130" s="242" t="s">
        <v>42</v>
      </c>
      <c r="O130" s="40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AR130" s="22" t="s">
        <v>192</v>
      </c>
      <c r="AT130" s="22" t="s">
        <v>329</v>
      </c>
      <c r="AU130" s="22" t="s">
        <v>80</v>
      </c>
      <c r="AY130" s="22" t="s">
        <v>145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22" t="s">
        <v>78</v>
      </c>
      <c r="BK130" s="212">
        <f>ROUND(I130*H130,2)</f>
        <v>0</v>
      </c>
      <c r="BL130" s="22" t="s">
        <v>152</v>
      </c>
      <c r="BM130" s="22" t="s">
        <v>506</v>
      </c>
    </row>
    <row r="131" spans="2:65" s="1" customFormat="1" ht="13.5">
      <c r="B131" s="39"/>
      <c r="C131" s="61"/>
      <c r="D131" s="213" t="s">
        <v>154</v>
      </c>
      <c r="E131" s="61"/>
      <c r="F131" s="214" t="s">
        <v>680</v>
      </c>
      <c r="G131" s="61"/>
      <c r="H131" s="61"/>
      <c r="I131" s="170"/>
      <c r="J131" s="61"/>
      <c r="K131" s="61"/>
      <c r="L131" s="59"/>
      <c r="M131" s="215"/>
      <c r="N131" s="40"/>
      <c r="O131" s="40"/>
      <c r="P131" s="40"/>
      <c r="Q131" s="40"/>
      <c r="R131" s="40"/>
      <c r="S131" s="40"/>
      <c r="T131" s="76"/>
      <c r="AT131" s="22" t="s">
        <v>154</v>
      </c>
      <c r="AU131" s="22" t="s">
        <v>80</v>
      </c>
    </row>
    <row r="132" spans="2:65" s="1" customFormat="1" ht="16.5" customHeight="1">
      <c r="B132" s="39"/>
      <c r="C132" s="233" t="s">
        <v>263</v>
      </c>
      <c r="D132" s="233" t="s">
        <v>329</v>
      </c>
      <c r="E132" s="234" t="s">
        <v>681</v>
      </c>
      <c r="F132" s="235" t="s">
        <v>682</v>
      </c>
      <c r="G132" s="236" t="s">
        <v>201</v>
      </c>
      <c r="H132" s="237">
        <v>62</v>
      </c>
      <c r="I132" s="238"/>
      <c r="J132" s="239">
        <f>ROUND(I132*H132,2)</f>
        <v>0</v>
      </c>
      <c r="K132" s="235" t="s">
        <v>21</v>
      </c>
      <c r="L132" s="240"/>
      <c r="M132" s="241" t="s">
        <v>21</v>
      </c>
      <c r="N132" s="242" t="s">
        <v>42</v>
      </c>
      <c r="O132" s="40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AR132" s="22" t="s">
        <v>192</v>
      </c>
      <c r="AT132" s="22" t="s">
        <v>329</v>
      </c>
      <c r="AU132" s="22" t="s">
        <v>80</v>
      </c>
      <c r="AY132" s="22" t="s">
        <v>145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22" t="s">
        <v>78</v>
      </c>
      <c r="BK132" s="212">
        <f>ROUND(I132*H132,2)</f>
        <v>0</v>
      </c>
      <c r="BL132" s="22" t="s">
        <v>152</v>
      </c>
      <c r="BM132" s="22" t="s">
        <v>517</v>
      </c>
    </row>
    <row r="133" spans="2:65" s="1" customFormat="1" ht="13.5">
      <c r="B133" s="39"/>
      <c r="C133" s="61"/>
      <c r="D133" s="213" t="s">
        <v>154</v>
      </c>
      <c r="E133" s="61"/>
      <c r="F133" s="214" t="s">
        <v>682</v>
      </c>
      <c r="G133" s="61"/>
      <c r="H133" s="61"/>
      <c r="I133" s="170"/>
      <c r="J133" s="61"/>
      <c r="K133" s="61"/>
      <c r="L133" s="59"/>
      <c r="M133" s="215"/>
      <c r="N133" s="40"/>
      <c r="O133" s="40"/>
      <c r="P133" s="40"/>
      <c r="Q133" s="40"/>
      <c r="R133" s="40"/>
      <c r="S133" s="40"/>
      <c r="T133" s="76"/>
      <c r="AT133" s="22" t="s">
        <v>154</v>
      </c>
      <c r="AU133" s="22" t="s">
        <v>80</v>
      </c>
    </row>
    <row r="134" spans="2:65" s="1" customFormat="1" ht="16.5" customHeight="1">
      <c r="B134" s="39"/>
      <c r="C134" s="233" t="s">
        <v>268</v>
      </c>
      <c r="D134" s="233" t="s">
        <v>329</v>
      </c>
      <c r="E134" s="234" t="s">
        <v>683</v>
      </c>
      <c r="F134" s="235" t="s">
        <v>684</v>
      </c>
      <c r="G134" s="236" t="s">
        <v>201</v>
      </c>
      <c r="H134" s="237">
        <v>20</v>
      </c>
      <c r="I134" s="238"/>
      <c r="J134" s="239">
        <f>ROUND(I134*H134,2)</f>
        <v>0</v>
      </c>
      <c r="K134" s="235" t="s">
        <v>21</v>
      </c>
      <c r="L134" s="240"/>
      <c r="M134" s="241" t="s">
        <v>21</v>
      </c>
      <c r="N134" s="242" t="s">
        <v>42</v>
      </c>
      <c r="O134" s="40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AR134" s="22" t="s">
        <v>192</v>
      </c>
      <c r="AT134" s="22" t="s">
        <v>329</v>
      </c>
      <c r="AU134" s="22" t="s">
        <v>80</v>
      </c>
      <c r="AY134" s="22" t="s">
        <v>145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22" t="s">
        <v>78</v>
      </c>
      <c r="BK134" s="212">
        <f>ROUND(I134*H134,2)</f>
        <v>0</v>
      </c>
      <c r="BL134" s="22" t="s">
        <v>152</v>
      </c>
      <c r="BM134" s="22" t="s">
        <v>530</v>
      </c>
    </row>
    <row r="135" spans="2:65" s="1" customFormat="1" ht="13.5">
      <c r="B135" s="39"/>
      <c r="C135" s="61"/>
      <c r="D135" s="213" t="s">
        <v>154</v>
      </c>
      <c r="E135" s="61"/>
      <c r="F135" s="214" t="s">
        <v>684</v>
      </c>
      <c r="G135" s="61"/>
      <c r="H135" s="61"/>
      <c r="I135" s="170"/>
      <c r="J135" s="61"/>
      <c r="K135" s="61"/>
      <c r="L135" s="59"/>
      <c r="M135" s="215"/>
      <c r="N135" s="40"/>
      <c r="O135" s="40"/>
      <c r="P135" s="40"/>
      <c r="Q135" s="40"/>
      <c r="R135" s="40"/>
      <c r="S135" s="40"/>
      <c r="T135" s="76"/>
      <c r="AT135" s="22" t="s">
        <v>154</v>
      </c>
      <c r="AU135" s="22" t="s">
        <v>80</v>
      </c>
    </row>
    <row r="136" spans="2:65" s="1" customFormat="1" ht="16.5" customHeight="1">
      <c r="B136" s="39"/>
      <c r="C136" s="233" t="s">
        <v>9</v>
      </c>
      <c r="D136" s="233" t="s">
        <v>329</v>
      </c>
      <c r="E136" s="234" t="s">
        <v>685</v>
      </c>
      <c r="F136" s="235" t="s">
        <v>686</v>
      </c>
      <c r="G136" s="236" t="s">
        <v>287</v>
      </c>
      <c r="H136" s="237">
        <v>10</v>
      </c>
      <c r="I136" s="238"/>
      <c r="J136" s="239">
        <f>ROUND(I136*H136,2)</f>
        <v>0</v>
      </c>
      <c r="K136" s="235" t="s">
        <v>21</v>
      </c>
      <c r="L136" s="240"/>
      <c r="M136" s="241" t="s">
        <v>21</v>
      </c>
      <c r="N136" s="242" t="s">
        <v>42</v>
      </c>
      <c r="O136" s="40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AR136" s="22" t="s">
        <v>192</v>
      </c>
      <c r="AT136" s="22" t="s">
        <v>329</v>
      </c>
      <c r="AU136" s="22" t="s">
        <v>80</v>
      </c>
      <c r="AY136" s="22" t="s">
        <v>145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22" t="s">
        <v>78</v>
      </c>
      <c r="BK136" s="212">
        <f>ROUND(I136*H136,2)</f>
        <v>0</v>
      </c>
      <c r="BL136" s="22" t="s">
        <v>152</v>
      </c>
      <c r="BM136" s="22" t="s">
        <v>545</v>
      </c>
    </row>
    <row r="137" spans="2:65" s="1" customFormat="1" ht="13.5">
      <c r="B137" s="39"/>
      <c r="C137" s="61"/>
      <c r="D137" s="213" t="s">
        <v>154</v>
      </c>
      <c r="E137" s="61"/>
      <c r="F137" s="214" t="s">
        <v>686</v>
      </c>
      <c r="G137" s="61"/>
      <c r="H137" s="61"/>
      <c r="I137" s="170"/>
      <c r="J137" s="61"/>
      <c r="K137" s="61"/>
      <c r="L137" s="59"/>
      <c r="M137" s="215"/>
      <c r="N137" s="40"/>
      <c r="O137" s="40"/>
      <c r="P137" s="40"/>
      <c r="Q137" s="40"/>
      <c r="R137" s="40"/>
      <c r="S137" s="40"/>
      <c r="T137" s="76"/>
      <c r="AT137" s="22" t="s">
        <v>154</v>
      </c>
      <c r="AU137" s="22" t="s">
        <v>80</v>
      </c>
    </row>
    <row r="138" spans="2:65" s="11" customFormat="1" ht="37.35" customHeight="1">
      <c r="B138" s="185"/>
      <c r="C138" s="186"/>
      <c r="D138" s="187" t="s">
        <v>70</v>
      </c>
      <c r="E138" s="188" t="s">
        <v>687</v>
      </c>
      <c r="F138" s="188" t="s">
        <v>282</v>
      </c>
      <c r="G138" s="186"/>
      <c r="H138" s="186"/>
      <c r="I138" s="189"/>
      <c r="J138" s="190">
        <f>BK138</f>
        <v>0</v>
      </c>
      <c r="K138" s="186"/>
      <c r="L138" s="191"/>
      <c r="M138" s="192"/>
      <c r="N138" s="193"/>
      <c r="O138" s="193"/>
      <c r="P138" s="194">
        <f>P139+P162</f>
        <v>0</v>
      </c>
      <c r="Q138" s="193"/>
      <c r="R138" s="194">
        <f>R139+R162</f>
        <v>0</v>
      </c>
      <c r="S138" s="193"/>
      <c r="T138" s="195">
        <f>T139+T162</f>
        <v>0</v>
      </c>
      <c r="AR138" s="196" t="s">
        <v>78</v>
      </c>
      <c r="AT138" s="197" t="s">
        <v>70</v>
      </c>
      <c r="AU138" s="197" t="s">
        <v>71</v>
      </c>
      <c r="AY138" s="196" t="s">
        <v>145</v>
      </c>
      <c r="BK138" s="198">
        <f>BK139+BK162</f>
        <v>0</v>
      </c>
    </row>
    <row r="139" spans="2:65" s="11" customFormat="1" ht="19.899999999999999" customHeight="1">
      <c r="B139" s="185"/>
      <c r="C139" s="186"/>
      <c r="D139" s="187" t="s">
        <v>70</v>
      </c>
      <c r="E139" s="199" t="s">
        <v>688</v>
      </c>
      <c r="F139" s="199" t="s">
        <v>689</v>
      </c>
      <c r="G139" s="186"/>
      <c r="H139" s="186"/>
      <c r="I139" s="189"/>
      <c r="J139" s="200">
        <f>BK139</f>
        <v>0</v>
      </c>
      <c r="K139" s="186"/>
      <c r="L139" s="191"/>
      <c r="M139" s="192"/>
      <c r="N139" s="193"/>
      <c r="O139" s="193"/>
      <c r="P139" s="194">
        <f>SUM(P140:P161)</f>
        <v>0</v>
      </c>
      <c r="Q139" s="193"/>
      <c r="R139" s="194">
        <f>SUM(R140:R161)</f>
        <v>0</v>
      </c>
      <c r="S139" s="193"/>
      <c r="T139" s="195">
        <f>SUM(T140:T161)</f>
        <v>0</v>
      </c>
      <c r="AR139" s="196" t="s">
        <v>78</v>
      </c>
      <c r="AT139" s="197" t="s">
        <v>70</v>
      </c>
      <c r="AU139" s="197" t="s">
        <v>78</v>
      </c>
      <c r="AY139" s="196" t="s">
        <v>145</v>
      </c>
      <c r="BK139" s="198">
        <f>SUM(BK140:BK161)</f>
        <v>0</v>
      </c>
    </row>
    <row r="140" spans="2:65" s="1" customFormat="1" ht="16.5" customHeight="1">
      <c r="B140" s="39"/>
      <c r="C140" s="201" t="s">
        <v>315</v>
      </c>
      <c r="D140" s="201" t="s">
        <v>147</v>
      </c>
      <c r="E140" s="202" t="s">
        <v>690</v>
      </c>
      <c r="F140" s="203" t="s">
        <v>691</v>
      </c>
      <c r="G140" s="204" t="s">
        <v>201</v>
      </c>
      <c r="H140" s="205">
        <v>20</v>
      </c>
      <c r="I140" s="206"/>
      <c r="J140" s="207">
        <f>ROUND(I140*H140,2)</f>
        <v>0</v>
      </c>
      <c r="K140" s="203" t="s">
        <v>21</v>
      </c>
      <c r="L140" s="59"/>
      <c r="M140" s="208" t="s">
        <v>21</v>
      </c>
      <c r="N140" s="209" t="s">
        <v>42</v>
      </c>
      <c r="O140" s="40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AR140" s="22" t="s">
        <v>152</v>
      </c>
      <c r="AT140" s="22" t="s">
        <v>147</v>
      </c>
      <c r="AU140" s="22" t="s">
        <v>80</v>
      </c>
      <c r="AY140" s="22" t="s">
        <v>145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22" t="s">
        <v>78</v>
      </c>
      <c r="BK140" s="212">
        <f>ROUND(I140*H140,2)</f>
        <v>0</v>
      </c>
      <c r="BL140" s="22" t="s">
        <v>152</v>
      </c>
      <c r="BM140" s="22" t="s">
        <v>692</v>
      </c>
    </row>
    <row r="141" spans="2:65" s="1" customFormat="1" ht="13.5">
      <c r="B141" s="39"/>
      <c r="C141" s="61"/>
      <c r="D141" s="213" t="s">
        <v>154</v>
      </c>
      <c r="E141" s="61"/>
      <c r="F141" s="214" t="s">
        <v>691</v>
      </c>
      <c r="G141" s="61"/>
      <c r="H141" s="61"/>
      <c r="I141" s="170"/>
      <c r="J141" s="61"/>
      <c r="K141" s="61"/>
      <c r="L141" s="59"/>
      <c r="M141" s="215"/>
      <c r="N141" s="40"/>
      <c r="O141" s="40"/>
      <c r="P141" s="40"/>
      <c r="Q141" s="40"/>
      <c r="R141" s="40"/>
      <c r="S141" s="40"/>
      <c r="T141" s="76"/>
      <c r="AT141" s="22" t="s">
        <v>154</v>
      </c>
      <c r="AU141" s="22" t="s">
        <v>80</v>
      </c>
    </row>
    <row r="142" spans="2:65" s="1" customFormat="1" ht="16.5" customHeight="1">
      <c r="B142" s="39"/>
      <c r="C142" s="201" t="s">
        <v>434</v>
      </c>
      <c r="D142" s="201" t="s">
        <v>147</v>
      </c>
      <c r="E142" s="202" t="s">
        <v>693</v>
      </c>
      <c r="F142" s="203" t="s">
        <v>694</v>
      </c>
      <c r="G142" s="204" t="s">
        <v>201</v>
      </c>
      <c r="H142" s="205">
        <v>62</v>
      </c>
      <c r="I142" s="206"/>
      <c r="J142" s="207">
        <f>ROUND(I142*H142,2)</f>
        <v>0</v>
      </c>
      <c r="K142" s="203" t="s">
        <v>21</v>
      </c>
      <c r="L142" s="59"/>
      <c r="M142" s="208" t="s">
        <v>21</v>
      </c>
      <c r="N142" s="209" t="s">
        <v>42</v>
      </c>
      <c r="O142" s="40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AR142" s="22" t="s">
        <v>152</v>
      </c>
      <c r="AT142" s="22" t="s">
        <v>147</v>
      </c>
      <c r="AU142" s="22" t="s">
        <v>80</v>
      </c>
      <c r="AY142" s="22" t="s">
        <v>145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22" t="s">
        <v>78</v>
      </c>
      <c r="BK142" s="212">
        <f>ROUND(I142*H142,2)</f>
        <v>0</v>
      </c>
      <c r="BL142" s="22" t="s">
        <v>152</v>
      </c>
      <c r="BM142" s="22" t="s">
        <v>695</v>
      </c>
    </row>
    <row r="143" spans="2:65" s="1" customFormat="1" ht="13.5">
      <c r="B143" s="39"/>
      <c r="C143" s="61"/>
      <c r="D143" s="213" t="s">
        <v>154</v>
      </c>
      <c r="E143" s="61"/>
      <c r="F143" s="214" t="s">
        <v>694</v>
      </c>
      <c r="G143" s="61"/>
      <c r="H143" s="61"/>
      <c r="I143" s="170"/>
      <c r="J143" s="61"/>
      <c r="K143" s="61"/>
      <c r="L143" s="59"/>
      <c r="M143" s="215"/>
      <c r="N143" s="40"/>
      <c r="O143" s="40"/>
      <c r="P143" s="40"/>
      <c r="Q143" s="40"/>
      <c r="R143" s="40"/>
      <c r="S143" s="40"/>
      <c r="T143" s="76"/>
      <c r="AT143" s="22" t="s">
        <v>154</v>
      </c>
      <c r="AU143" s="22" t="s">
        <v>80</v>
      </c>
    </row>
    <row r="144" spans="2:65" s="1" customFormat="1" ht="16.5" customHeight="1">
      <c r="B144" s="39"/>
      <c r="C144" s="201" t="s">
        <v>439</v>
      </c>
      <c r="D144" s="201" t="s">
        <v>147</v>
      </c>
      <c r="E144" s="202" t="s">
        <v>696</v>
      </c>
      <c r="F144" s="203" t="s">
        <v>697</v>
      </c>
      <c r="G144" s="204" t="s">
        <v>201</v>
      </c>
      <c r="H144" s="205">
        <v>425</v>
      </c>
      <c r="I144" s="206"/>
      <c r="J144" s="207">
        <f>ROUND(I144*H144,2)</f>
        <v>0</v>
      </c>
      <c r="K144" s="203" t="s">
        <v>21</v>
      </c>
      <c r="L144" s="59"/>
      <c r="M144" s="208" t="s">
        <v>21</v>
      </c>
      <c r="N144" s="209" t="s">
        <v>42</v>
      </c>
      <c r="O144" s="40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AR144" s="22" t="s">
        <v>152</v>
      </c>
      <c r="AT144" s="22" t="s">
        <v>147</v>
      </c>
      <c r="AU144" s="22" t="s">
        <v>80</v>
      </c>
      <c r="AY144" s="22" t="s">
        <v>145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22" t="s">
        <v>78</v>
      </c>
      <c r="BK144" s="212">
        <f>ROUND(I144*H144,2)</f>
        <v>0</v>
      </c>
      <c r="BL144" s="22" t="s">
        <v>152</v>
      </c>
      <c r="BM144" s="22" t="s">
        <v>698</v>
      </c>
    </row>
    <row r="145" spans="2:65" s="1" customFormat="1" ht="13.5">
      <c r="B145" s="39"/>
      <c r="C145" s="61"/>
      <c r="D145" s="213" t="s">
        <v>154</v>
      </c>
      <c r="E145" s="61"/>
      <c r="F145" s="214" t="s">
        <v>697</v>
      </c>
      <c r="G145" s="61"/>
      <c r="H145" s="61"/>
      <c r="I145" s="170"/>
      <c r="J145" s="61"/>
      <c r="K145" s="61"/>
      <c r="L145" s="59"/>
      <c r="M145" s="215"/>
      <c r="N145" s="40"/>
      <c r="O145" s="40"/>
      <c r="P145" s="40"/>
      <c r="Q145" s="40"/>
      <c r="R145" s="40"/>
      <c r="S145" s="40"/>
      <c r="T145" s="76"/>
      <c r="AT145" s="22" t="s">
        <v>154</v>
      </c>
      <c r="AU145" s="22" t="s">
        <v>80</v>
      </c>
    </row>
    <row r="146" spans="2:65" s="1" customFormat="1" ht="25.5" customHeight="1">
      <c r="B146" s="39"/>
      <c r="C146" s="201" t="s">
        <v>445</v>
      </c>
      <c r="D146" s="201" t="s">
        <v>147</v>
      </c>
      <c r="E146" s="202" t="s">
        <v>699</v>
      </c>
      <c r="F146" s="203" t="s">
        <v>700</v>
      </c>
      <c r="G146" s="204" t="s">
        <v>287</v>
      </c>
      <c r="H146" s="205">
        <v>22</v>
      </c>
      <c r="I146" s="206"/>
      <c r="J146" s="207">
        <f>ROUND(I146*H146,2)</f>
        <v>0</v>
      </c>
      <c r="K146" s="203" t="s">
        <v>21</v>
      </c>
      <c r="L146" s="59"/>
      <c r="M146" s="208" t="s">
        <v>21</v>
      </c>
      <c r="N146" s="209" t="s">
        <v>42</v>
      </c>
      <c r="O146" s="40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AR146" s="22" t="s">
        <v>152</v>
      </c>
      <c r="AT146" s="22" t="s">
        <v>147</v>
      </c>
      <c r="AU146" s="22" t="s">
        <v>80</v>
      </c>
      <c r="AY146" s="22" t="s">
        <v>145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22" t="s">
        <v>78</v>
      </c>
      <c r="BK146" s="212">
        <f>ROUND(I146*H146,2)</f>
        <v>0</v>
      </c>
      <c r="BL146" s="22" t="s">
        <v>152</v>
      </c>
      <c r="BM146" s="22" t="s">
        <v>701</v>
      </c>
    </row>
    <row r="147" spans="2:65" s="1" customFormat="1" ht="13.5">
      <c r="B147" s="39"/>
      <c r="C147" s="61"/>
      <c r="D147" s="213" t="s">
        <v>154</v>
      </c>
      <c r="E147" s="61"/>
      <c r="F147" s="214" t="s">
        <v>700</v>
      </c>
      <c r="G147" s="61"/>
      <c r="H147" s="61"/>
      <c r="I147" s="170"/>
      <c r="J147" s="61"/>
      <c r="K147" s="61"/>
      <c r="L147" s="59"/>
      <c r="M147" s="215"/>
      <c r="N147" s="40"/>
      <c r="O147" s="40"/>
      <c r="P147" s="40"/>
      <c r="Q147" s="40"/>
      <c r="R147" s="40"/>
      <c r="S147" s="40"/>
      <c r="T147" s="76"/>
      <c r="AT147" s="22" t="s">
        <v>154</v>
      </c>
      <c r="AU147" s="22" t="s">
        <v>80</v>
      </c>
    </row>
    <row r="148" spans="2:65" s="1" customFormat="1" ht="16.5" customHeight="1">
      <c r="B148" s="39"/>
      <c r="C148" s="201" t="s">
        <v>451</v>
      </c>
      <c r="D148" s="201" t="s">
        <v>147</v>
      </c>
      <c r="E148" s="202" t="s">
        <v>285</v>
      </c>
      <c r="F148" s="203" t="s">
        <v>702</v>
      </c>
      <c r="G148" s="204" t="s">
        <v>287</v>
      </c>
      <c r="H148" s="205">
        <v>10</v>
      </c>
      <c r="I148" s="206"/>
      <c r="J148" s="207">
        <f>ROUND(I148*H148,2)</f>
        <v>0</v>
      </c>
      <c r="K148" s="203" t="s">
        <v>21</v>
      </c>
      <c r="L148" s="59"/>
      <c r="M148" s="208" t="s">
        <v>21</v>
      </c>
      <c r="N148" s="209" t="s">
        <v>42</v>
      </c>
      <c r="O148" s="40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AR148" s="22" t="s">
        <v>152</v>
      </c>
      <c r="AT148" s="22" t="s">
        <v>147</v>
      </c>
      <c r="AU148" s="22" t="s">
        <v>80</v>
      </c>
      <c r="AY148" s="22" t="s">
        <v>145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22" t="s">
        <v>78</v>
      </c>
      <c r="BK148" s="212">
        <f>ROUND(I148*H148,2)</f>
        <v>0</v>
      </c>
      <c r="BL148" s="22" t="s">
        <v>152</v>
      </c>
      <c r="BM148" s="22" t="s">
        <v>703</v>
      </c>
    </row>
    <row r="149" spans="2:65" s="1" customFormat="1" ht="13.5">
      <c r="B149" s="39"/>
      <c r="C149" s="61"/>
      <c r="D149" s="213" t="s">
        <v>154</v>
      </c>
      <c r="E149" s="61"/>
      <c r="F149" s="214" t="s">
        <v>702</v>
      </c>
      <c r="G149" s="61"/>
      <c r="H149" s="61"/>
      <c r="I149" s="170"/>
      <c r="J149" s="61"/>
      <c r="K149" s="61"/>
      <c r="L149" s="59"/>
      <c r="M149" s="215"/>
      <c r="N149" s="40"/>
      <c r="O149" s="40"/>
      <c r="P149" s="40"/>
      <c r="Q149" s="40"/>
      <c r="R149" s="40"/>
      <c r="S149" s="40"/>
      <c r="T149" s="76"/>
      <c r="AT149" s="22" t="s">
        <v>154</v>
      </c>
      <c r="AU149" s="22" t="s">
        <v>80</v>
      </c>
    </row>
    <row r="150" spans="2:65" s="1" customFormat="1" ht="16.5" customHeight="1">
      <c r="B150" s="39"/>
      <c r="C150" s="201" t="s">
        <v>456</v>
      </c>
      <c r="D150" s="201" t="s">
        <v>147</v>
      </c>
      <c r="E150" s="202" t="s">
        <v>288</v>
      </c>
      <c r="F150" s="203" t="s">
        <v>704</v>
      </c>
      <c r="G150" s="204" t="s">
        <v>287</v>
      </c>
      <c r="H150" s="205">
        <v>10</v>
      </c>
      <c r="I150" s="206"/>
      <c r="J150" s="207">
        <f>ROUND(I150*H150,2)</f>
        <v>0</v>
      </c>
      <c r="K150" s="203" t="s">
        <v>21</v>
      </c>
      <c r="L150" s="59"/>
      <c r="M150" s="208" t="s">
        <v>21</v>
      </c>
      <c r="N150" s="209" t="s">
        <v>42</v>
      </c>
      <c r="O150" s="40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AR150" s="22" t="s">
        <v>152</v>
      </c>
      <c r="AT150" s="22" t="s">
        <v>147</v>
      </c>
      <c r="AU150" s="22" t="s">
        <v>80</v>
      </c>
      <c r="AY150" s="22" t="s">
        <v>145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22" t="s">
        <v>78</v>
      </c>
      <c r="BK150" s="212">
        <f>ROUND(I150*H150,2)</f>
        <v>0</v>
      </c>
      <c r="BL150" s="22" t="s">
        <v>152</v>
      </c>
      <c r="BM150" s="22" t="s">
        <v>705</v>
      </c>
    </row>
    <row r="151" spans="2:65" s="1" customFormat="1" ht="13.5">
      <c r="B151" s="39"/>
      <c r="C151" s="61"/>
      <c r="D151" s="213" t="s">
        <v>154</v>
      </c>
      <c r="E151" s="61"/>
      <c r="F151" s="214" t="s">
        <v>704</v>
      </c>
      <c r="G151" s="61"/>
      <c r="H151" s="61"/>
      <c r="I151" s="170"/>
      <c r="J151" s="61"/>
      <c r="K151" s="61"/>
      <c r="L151" s="59"/>
      <c r="M151" s="215"/>
      <c r="N151" s="40"/>
      <c r="O151" s="40"/>
      <c r="P151" s="40"/>
      <c r="Q151" s="40"/>
      <c r="R151" s="40"/>
      <c r="S151" s="40"/>
      <c r="T151" s="76"/>
      <c r="AT151" s="22" t="s">
        <v>154</v>
      </c>
      <c r="AU151" s="22" t="s">
        <v>80</v>
      </c>
    </row>
    <row r="152" spans="2:65" s="1" customFormat="1" ht="16.5" customHeight="1">
      <c r="B152" s="39"/>
      <c r="C152" s="201" t="s">
        <v>462</v>
      </c>
      <c r="D152" s="201" t="s">
        <v>147</v>
      </c>
      <c r="E152" s="202" t="s">
        <v>290</v>
      </c>
      <c r="F152" s="203" t="s">
        <v>706</v>
      </c>
      <c r="G152" s="204" t="s">
        <v>287</v>
      </c>
      <c r="H152" s="205">
        <v>10</v>
      </c>
      <c r="I152" s="206"/>
      <c r="J152" s="207">
        <f>ROUND(I152*H152,2)</f>
        <v>0</v>
      </c>
      <c r="K152" s="203" t="s">
        <v>21</v>
      </c>
      <c r="L152" s="59"/>
      <c r="M152" s="208" t="s">
        <v>21</v>
      </c>
      <c r="N152" s="209" t="s">
        <v>42</v>
      </c>
      <c r="O152" s="40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AR152" s="22" t="s">
        <v>152</v>
      </c>
      <c r="AT152" s="22" t="s">
        <v>147</v>
      </c>
      <c r="AU152" s="22" t="s">
        <v>80</v>
      </c>
      <c r="AY152" s="22" t="s">
        <v>145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22" t="s">
        <v>78</v>
      </c>
      <c r="BK152" s="212">
        <f>ROUND(I152*H152,2)</f>
        <v>0</v>
      </c>
      <c r="BL152" s="22" t="s">
        <v>152</v>
      </c>
      <c r="BM152" s="22" t="s">
        <v>707</v>
      </c>
    </row>
    <row r="153" spans="2:65" s="1" customFormat="1" ht="13.5">
      <c r="B153" s="39"/>
      <c r="C153" s="61"/>
      <c r="D153" s="213" t="s">
        <v>154</v>
      </c>
      <c r="E153" s="61"/>
      <c r="F153" s="214" t="s">
        <v>706</v>
      </c>
      <c r="G153" s="61"/>
      <c r="H153" s="61"/>
      <c r="I153" s="170"/>
      <c r="J153" s="61"/>
      <c r="K153" s="61"/>
      <c r="L153" s="59"/>
      <c r="M153" s="215"/>
      <c r="N153" s="40"/>
      <c r="O153" s="40"/>
      <c r="P153" s="40"/>
      <c r="Q153" s="40"/>
      <c r="R153" s="40"/>
      <c r="S153" s="40"/>
      <c r="T153" s="76"/>
      <c r="AT153" s="22" t="s">
        <v>154</v>
      </c>
      <c r="AU153" s="22" t="s">
        <v>80</v>
      </c>
    </row>
    <row r="154" spans="2:65" s="1" customFormat="1" ht="16.5" customHeight="1">
      <c r="B154" s="39"/>
      <c r="C154" s="201" t="s">
        <v>468</v>
      </c>
      <c r="D154" s="201" t="s">
        <v>147</v>
      </c>
      <c r="E154" s="202" t="s">
        <v>292</v>
      </c>
      <c r="F154" s="203" t="s">
        <v>708</v>
      </c>
      <c r="G154" s="204" t="s">
        <v>287</v>
      </c>
      <c r="H154" s="205">
        <v>10</v>
      </c>
      <c r="I154" s="206"/>
      <c r="J154" s="207">
        <f>ROUND(I154*H154,2)</f>
        <v>0</v>
      </c>
      <c r="K154" s="203" t="s">
        <v>21</v>
      </c>
      <c r="L154" s="59"/>
      <c r="M154" s="208" t="s">
        <v>21</v>
      </c>
      <c r="N154" s="209" t="s">
        <v>42</v>
      </c>
      <c r="O154" s="40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AR154" s="22" t="s">
        <v>152</v>
      </c>
      <c r="AT154" s="22" t="s">
        <v>147</v>
      </c>
      <c r="AU154" s="22" t="s">
        <v>80</v>
      </c>
      <c r="AY154" s="22" t="s">
        <v>145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22" t="s">
        <v>78</v>
      </c>
      <c r="BK154" s="212">
        <f>ROUND(I154*H154,2)</f>
        <v>0</v>
      </c>
      <c r="BL154" s="22" t="s">
        <v>152</v>
      </c>
      <c r="BM154" s="22" t="s">
        <v>709</v>
      </c>
    </row>
    <row r="155" spans="2:65" s="1" customFormat="1" ht="13.5">
      <c r="B155" s="39"/>
      <c r="C155" s="61"/>
      <c r="D155" s="213" t="s">
        <v>154</v>
      </c>
      <c r="E155" s="61"/>
      <c r="F155" s="214" t="s">
        <v>708</v>
      </c>
      <c r="G155" s="61"/>
      <c r="H155" s="61"/>
      <c r="I155" s="170"/>
      <c r="J155" s="61"/>
      <c r="K155" s="61"/>
      <c r="L155" s="59"/>
      <c r="M155" s="215"/>
      <c r="N155" s="40"/>
      <c r="O155" s="40"/>
      <c r="P155" s="40"/>
      <c r="Q155" s="40"/>
      <c r="R155" s="40"/>
      <c r="S155" s="40"/>
      <c r="T155" s="76"/>
      <c r="AT155" s="22" t="s">
        <v>154</v>
      </c>
      <c r="AU155" s="22" t="s">
        <v>80</v>
      </c>
    </row>
    <row r="156" spans="2:65" s="1" customFormat="1" ht="25.5" customHeight="1">
      <c r="B156" s="39"/>
      <c r="C156" s="201" t="s">
        <v>472</v>
      </c>
      <c r="D156" s="201" t="s">
        <v>147</v>
      </c>
      <c r="E156" s="202" t="s">
        <v>710</v>
      </c>
      <c r="F156" s="203" t="s">
        <v>711</v>
      </c>
      <c r="G156" s="204" t="s">
        <v>201</v>
      </c>
      <c r="H156" s="205">
        <v>425</v>
      </c>
      <c r="I156" s="206"/>
      <c r="J156" s="207">
        <f>ROUND(I156*H156,2)</f>
        <v>0</v>
      </c>
      <c r="K156" s="203" t="s">
        <v>21</v>
      </c>
      <c r="L156" s="59"/>
      <c r="M156" s="208" t="s">
        <v>21</v>
      </c>
      <c r="N156" s="209" t="s">
        <v>42</v>
      </c>
      <c r="O156" s="40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AR156" s="22" t="s">
        <v>152</v>
      </c>
      <c r="AT156" s="22" t="s">
        <v>147</v>
      </c>
      <c r="AU156" s="22" t="s">
        <v>80</v>
      </c>
      <c r="AY156" s="22" t="s">
        <v>145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22" t="s">
        <v>78</v>
      </c>
      <c r="BK156" s="212">
        <f>ROUND(I156*H156,2)</f>
        <v>0</v>
      </c>
      <c r="BL156" s="22" t="s">
        <v>152</v>
      </c>
      <c r="BM156" s="22" t="s">
        <v>712</v>
      </c>
    </row>
    <row r="157" spans="2:65" s="1" customFormat="1" ht="13.5">
      <c r="B157" s="39"/>
      <c r="C157" s="61"/>
      <c r="D157" s="213" t="s">
        <v>154</v>
      </c>
      <c r="E157" s="61"/>
      <c r="F157" s="214" t="s">
        <v>711</v>
      </c>
      <c r="G157" s="61"/>
      <c r="H157" s="61"/>
      <c r="I157" s="170"/>
      <c r="J157" s="61"/>
      <c r="K157" s="61"/>
      <c r="L157" s="59"/>
      <c r="M157" s="215"/>
      <c r="N157" s="40"/>
      <c r="O157" s="40"/>
      <c r="P157" s="40"/>
      <c r="Q157" s="40"/>
      <c r="R157" s="40"/>
      <c r="S157" s="40"/>
      <c r="T157" s="76"/>
      <c r="AT157" s="22" t="s">
        <v>154</v>
      </c>
      <c r="AU157" s="22" t="s">
        <v>80</v>
      </c>
    </row>
    <row r="158" spans="2:65" s="1" customFormat="1" ht="16.5" customHeight="1">
      <c r="B158" s="39"/>
      <c r="C158" s="201" t="s">
        <v>478</v>
      </c>
      <c r="D158" s="201" t="s">
        <v>147</v>
      </c>
      <c r="E158" s="202" t="s">
        <v>294</v>
      </c>
      <c r="F158" s="203" t="s">
        <v>713</v>
      </c>
      <c r="G158" s="204" t="s">
        <v>287</v>
      </c>
      <c r="H158" s="205">
        <v>24</v>
      </c>
      <c r="I158" s="206"/>
      <c r="J158" s="207">
        <f>ROUND(I158*H158,2)</f>
        <v>0</v>
      </c>
      <c r="K158" s="203" t="s">
        <v>21</v>
      </c>
      <c r="L158" s="59"/>
      <c r="M158" s="208" t="s">
        <v>21</v>
      </c>
      <c r="N158" s="209" t="s">
        <v>42</v>
      </c>
      <c r="O158" s="40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AR158" s="22" t="s">
        <v>152</v>
      </c>
      <c r="AT158" s="22" t="s">
        <v>147</v>
      </c>
      <c r="AU158" s="22" t="s">
        <v>80</v>
      </c>
      <c r="AY158" s="22" t="s">
        <v>145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22" t="s">
        <v>78</v>
      </c>
      <c r="BK158" s="212">
        <f>ROUND(I158*H158,2)</f>
        <v>0</v>
      </c>
      <c r="BL158" s="22" t="s">
        <v>152</v>
      </c>
      <c r="BM158" s="22" t="s">
        <v>714</v>
      </c>
    </row>
    <row r="159" spans="2:65" s="1" customFormat="1" ht="13.5">
      <c r="B159" s="39"/>
      <c r="C159" s="61"/>
      <c r="D159" s="213" t="s">
        <v>154</v>
      </c>
      <c r="E159" s="61"/>
      <c r="F159" s="214" t="s">
        <v>713</v>
      </c>
      <c r="G159" s="61"/>
      <c r="H159" s="61"/>
      <c r="I159" s="170"/>
      <c r="J159" s="61"/>
      <c r="K159" s="61"/>
      <c r="L159" s="59"/>
      <c r="M159" s="215"/>
      <c r="N159" s="40"/>
      <c r="O159" s="40"/>
      <c r="P159" s="40"/>
      <c r="Q159" s="40"/>
      <c r="R159" s="40"/>
      <c r="S159" s="40"/>
      <c r="T159" s="76"/>
      <c r="AT159" s="22" t="s">
        <v>154</v>
      </c>
      <c r="AU159" s="22" t="s">
        <v>80</v>
      </c>
    </row>
    <row r="160" spans="2:65" s="1" customFormat="1" ht="16.5" customHeight="1">
      <c r="B160" s="39"/>
      <c r="C160" s="201" t="s">
        <v>482</v>
      </c>
      <c r="D160" s="201" t="s">
        <v>147</v>
      </c>
      <c r="E160" s="202" t="s">
        <v>296</v>
      </c>
      <c r="F160" s="203" t="s">
        <v>715</v>
      </c>
      <c r="G160" s="204" t="s">
        <v>287</v>
      </c>
      <c r="H160" s="205">
        <v>10</v>
      </c>
      <c r="I160" s="206"/>
      <c r="J160" s="207">
        <f>ROUND(I160*H160,2)</f>
        <v>0</v>
      </c>
      <c r="K160" s="203" t="s">
        <v>21</v>
      </c>
      <c r="L160" s="59"/>
      <c r="M160" s="208" t="s">
        <v>21</v>
      </c>
      <c r="N160" s="209" t="s">
        <v>42</v>
      </c>
      <c r="O160" s="40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AR160" s="22" t="s">
        <v>152</v>
      </c>
      <c r="AT160" s="22" t="s">
        <v>147</v>
      </c>
      <c r="AU160" s="22" t="s">
        <v>80</v>
      </c>
      <c r="AY160" s="22" t="s">
        <v>145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22" t="s">
        <v>78</v>
      </c>
      <c r="BK160" s="212">
        <f>ROUND(I160*H160,2)</f>
        <v>0</v>
      </c>
      <c r="BL160" s="22" t="s">
        <v>152</v>
      </c>
      <c r="BM160" s="22" t="s">
        <v>716</v>
      </c>
    </row>
    <row r="161" spans="2:65" s="1" customFormat="1" ht="13.5">
      <c r="B161" s="39"/>
      <c r="C161" s="61"/>
      <c r="D161" s="213" t="s">
        <v>154</v>
      </c>
      <c r="E161" s="61"/>
      <c r="F161" s="214" t="s">
        <v>715</v>
      </c>
      <c r="G161" s="61"/>
      <c r="H161" s="61"/>
      <c r="I161" s="170"/>
      <c r="J161" s="61"/>
      <c r="K161" s="61"/>
      <c r="L161" s="59"/>
      <c r="M161" s="215"/>
      <c r="N161" s="40"/>
      <c r="O161" s="40"/>
      <c r="P161" s="40"/>
      <c r="Q161" s="40"/>
      <c r="R161" s="40"/>
      <c r="S161" s="40"/>
      <c r="T161" s="76"/>
      <c r="AT161" s="22" t="s">
        <v>154</v>
      </c>
      <c r="AU161" s="22" t="s">
        <v>80</v>
      </c>
    </row>
    <row r="162" spans="2:65" s="11" customFormat="1" ht="29.85" customHeight="1">
      <c r="B162" s="185"/>
      <c r="C162" s="186"/>
      <c r="D162" s="187" t="s">
        <v>70</v>
      </c>
      <c r="E162" s="199" t="s">
        <v>717</v>
      </c>
      <c r="F162" s="199" t="s">
        <v>718</v>
      </c>
      <c r="G162" s="186"/>
      <c r="H162" s="186"/>
      <c r="I162" s="189"/>
      <c r="J162" s="200">
        <f>BK162</f>
        <v>0</v>
      </c>
      <c r="K162" s="186"/>
      <c r="L162" s="191"/>
      <c r="M162" s="192"/>
      <c r="N162" s="193"/>
      <c r="O162" s="193"/>
      <c r="P162" s="194">
        <f>SUM(P163:P184)</f>
        <v>0</v>
      </c>
      <c r="Q162" s="193"/>
      <c r="R162" s="194">
        <f>SUM(R163:R184)</f>
        <v>0</v>
      </c>
      <c r="S162" s="193"/>
      <c r="T162" s="195">
        <f>SUM(T163:T184)</f>
        <v>0</v>
      </c>
      <c r="AR162" s="196" t="s">
        <v>78</v>
      </c>
      <c r="AT162" s="197" t="s">
        <v>70</v>
      </c>
      <c r="AU162" s="197" t="s">
        <v>78</v>
      </c>
      <c r="AY162" s="196" t="s">
        <v>145</v>
      </c>
      <c r="BK162" s="198">
        <f>SUM(BK163:BK184)</f>
        <v>0</v>
      </c>
    </row>
    <row r="163" spans="2:65" s="1" customFormat="1" ht="16.5" customHeight="1">
      <c r="B163" s="39"/>
      <c r="C163" s="201" t="s">
        <v>489</v>
      </c>
      <c r="D163" s="201" t="s">
        <v>147</v>
      </c>
      <c r="E163" s="202" t="s">
        <v>719</v>
      </c>
      <c r="F163" s="203" t="s">
        <v>720</v>
      </c>
      <c r="G163" s="204" t="s">
        <v>721</v>
      </c>
      <c r="H163" s="205">
        <v>0.42499999999999999</v>
      </c>
      <c r="I163" s="206"/>
      <c r="J163" s="207">
        <f>ROUND(I163*H163,2)</f>
        <v>0</v>
      </c>
      <c r="K163" s="203" t="s">
        <v>21</v>
      </c>
      <c r="L163" s="59"/>
      <c r="M163" s="208" t="s">
        <v>21</v>
      </c>
      <c r="N163" s="209" t="s">
        <v>42</v>
      </c>
      <c r="O163" s="40"/>
      <c r="P163" s="210">
        <f>O163*H163</f>
        <v>0</v>
      </c>
      <c r="Q163" s="210">
        <v>0</v>
      </c>
      <c r="R163" s="210">
        <f>Q163*H163</f>
        <v>0</v>
      </c>
      <c r="S163" s="210">
        <v>0</v>
      </c>
      <c r="T163" s="211">
        <f>S163*H163</f>
        <v>0</v>
      </c>
      <c r="AR163" s="22" t="s">
        <v>152</v>
      </c>
      <c r="AT163" s="22" t="s">
        <v>147</v>
      </c>
      <c r="AU163" s="22" t="s">
        <v>80</v>
      </c>
      <c r="AY163" s="22" t="s">
        <v>145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22" t="s">
        <v>78</v>
      </c>
      <c r="BK163" s="212">
        <f>ROUND(I163*H163,2)</f>
        <v>0</v>
      </c>
      <c r="BL163" s="22" t="s">
        <v>152</v>
      </c>
      <c r="BM163" s="22" t="s">
        <v>722</v>
      </c>
    </row>
    <row r="164" spans="2:65" s="1" customFormat="1" ht="13.5">
      <c r="B164" s="39"/>
      <c r="C164" s="61"/>
      <c r="D164" s="213" t="s">
        <v>154</v>
      </c>
      <c r="E164" s="61"/>
      <c r="F164" s="214" t="s">
        <v>720</v>
      </c>
      <c r="G164" s="61"/>
      <c r="H164" s="61"/>
      <c r="I164" s="170"/>
      <c r="J164" s="61"/>
      <c r="K164" s="61"/>
      <c r="L164" s="59"/>
      <c r="M164" s="215"/>
      <c r="N164" s="40"/>
      <c r="O164" s="40"/>
      <c r="P164" s="40"/>
      <c r="Q164" s="40"/>
      <c r="R164" s="40"/>
      <c r="S164" s="40"/>
      <c r="T164" s="76"/>
      <c r="AT164" s="22" t="s">
        <v>154</v>
      </c>
      <c r="AU164" s="22" t="s">
        <v>80</v>
      </c>
    </row>
    <row r="165" spans="2:65" s="1" customFormat="1" ht="25.5" customHeight="1">
      <c r="B165" s="39"/>
      <c r="C165" s="201" t="s">
        <v>495</v>
      </c>
      <c r="D165" s="201" t="s">
        <v>147</v>
      </c>
      <c r="E165" s="202" t="s">
        <v>723</v>
      </c>
      <c r="F165" s="203" t="s">
        <v>724</v>
      </c>
      <c r="G165" s="204" t="s">
        <v>287</v>
      </c>
      <c r="H165" s="205">
        <v>10</v>
      </c>
      <c r="I165" s="206"/>
      <c r="J165" s="207">
        <f>ROUND(I165*H165,2)</f>
        <v>0</v>
      </c>
      <c r="K165" s="203" t="s">
        <v>21</v>
      </c>
      <c r="L165" s="59"/>
      <c r="M165" s="208" t="s">
        <v>21</v>
      </c>
      <c r="N165" s="209" t="s">
        <v>42</v>
      </c>
      <c r="O165" s="40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22" t="s">
        <v>152</v>
      </c>
      <c r="AT165" s="22" t="s">
        <v>147</v>
      </c>
      <c r="AU165" s="22" t="s">
        <v>80</v>
      </c>
      <c r="AY165" s="22" t="s">
        <v>145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22" t="s">
        <v>78</v>
      </c>
      <c r="BK165" s="212">
        <f>ROUND(I165*H165,2)</f>
        <v>0</v>
      </c>
      <c r="BL165" s="22" t="s">
        <v>152</v>
      </c>
      <c r="BM165" s="22" t="s">
        <v>725</v>
      </c>
    </row>
    <row r="166" spans="2:65" s="1" customFormat="1" ht="13.5">
      <c r="B166" s="39"/>
      <c r="C166" s="61"/>
      <c r="D166" s="213" t="s">
        <v>154</v>
      </c>
      <c r="E166" s="61"/>
      <c r="F166" s="214" t="s">
        <v>724</v>
      </c>
      <c r="G166" s="61"/>
      <c r="H166" s="61"/>
      <c r="I166" s="170"/>
      <c r="J166" s="61"/>
      <c r="K166" s="61"/>
      <c r="L166" s="59"/>
      <c r="M166" s="215"/>
      <c r="N166" s="40"/>
      <c r="O166" s="40"/>
      <c r="P166" s="40"/>
      <c r="Q166" s="40"/>
      <c r="R166" s="40"/>
      <c r="S166" s="40"/>
      <c r="T166" s="76"/>
      <c r="AT166" s="22" t="s">
        <v>154</v>
      </c>
      <c r="AU166" s="22" t="s">
        <v>80</v>
      </c>
    </row>
    <row r="167" spans="2:65" s="1" customFormat="1" ht="16.5" customHeight="1">
      <c r="B167" s="39"/>
      <c r="C167" s="201" t="s">
        <v>500</v>
      </c>
      <c r="D167" s="201" t="s">
        <v>147</v>
      </c>
      <c r="E167" s="202" t="s">
        <v>726</v>
      </c>
      <c r="F167" s="203" t="s">
        <v>727</v>
      </c>
      <c r="G167" s="204" t="s">
        <v>208</v>
      </c>
      <c r="H167" s="205">
        <v>6</v>
      </c>
      <c r="I167" s="206"/>
      <c r="J167" s="207">
        <f>ROUND(I167*H167,2)</f>
        <v>0</v>
      </c>
      <c r="K167" s="203" t="s">
        <v>21</v>
      </c>
      <c r="L167" s="59"/>
      <c r="M167" s="208" t="s">
        <v>21</v>
      </c>
      <c r="N167" s="209" t="s">
        <v>42</v>
      </c>
      <c r="O167" s="40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AR167" s="22" t="s">
        <v>152</v>
      </c>
      <c r="AT167" s="22" t="s">
        <v>147</v>
      </c>
      <c r="AU167" s="22" t="s">
        <v>80</v>
      </c>
      <c r="AY167" s="22" t="s">
        <v>145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22" t="s">
        <v>78</v>
      </c>
      <c r="BK167" s="212">
        <f>ROUND(I167*H167,2)</f>
        <v>0</v>
      </c>
      <c r="BL167" s="22" t="s">
        <v>152</v>
      </c>
      <c r="BM167" s="22" t="s">
        <v>728</v>
      </c>
    </row>
    <row r="168" spans="2:65" s="1" customFormat="1" ht="13.5">
      <c r="B168" s="39"/>
      <c r="C168" s="61"/>
      <c r="D168" s="213" t="s">
        <v>154</v>
      </c>
      <c r="E168" s="61"/>
      <c r="F168" s="214" t="s">
        <v>727</v>
      </c>
      <c r="G168" s="61"/>
      <c r="H168" s="61"/>
      <c r="I168" s="170"/>
      <c r="J168" s="61"/>
      <c r="K168" s="61"/>
      <c r="L168" s="59"/>
      <c r="M168" s="215"/>
      <c r="N168" s="40"/>
      <c r="O168" s="40"/>
      <c r="P168" s="40"/>
      <c r="Q168" s="40"/>
      <c r="R168" s="40"/>
      <c r="S168" s="40"/>
      <c r="T168" s="76"/>
      <c r="AT168" s="22" t="s">
        <v>154</v>
      </c>
      <c r="AU168" s="22" t="s">
        <v>80</v>
      </c>
    </row>
    <row r="169" spans="2:65" s="1" customFormat="1" ht="25.5" customHeight="1">
      <c r="B169" s="39"/>
      <c r="C169" s="201" t="s">
        <v>506</v>
      </c>
      <c r="D169" s="201" t="s">
        <v>147</v>
      </c>
      <c r="E169" s="202" t="s">
        <v>729</v>
      </c>
      <c r="F169" s="203" t="s">
        <v>730</v>
      </c>
      <c r="G169" s="204" t="s">
        <v>201</v>
      </c>
      <c r="H169" s="205">
        <v>425</v>
      </c>
      <c r="I169" s="206"/>
      <c r="J169" s="207">
        <f>ROUND(I169*H169,2)</f>
        <v>0</v>
      </c>
      <c r="K169" s="203" t="s">
        <v>21</v>
      </c>
      <c r="L169" s="59"/>
      <c r="M169" s="208" t="s">
        <v>21</v>
      </c>
      <c r="N169" s="209" t="s">
        <v>42</v>
      </c>
      <c r="O169" s="40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AR169" s="22" t="s">
        <v>152</v>
      </c>
      <c r="AT169" s="22" t="s">
        <v>147</v>
      </c>
      <c r="AU169" s="22" t="s">
        <v>80</v>
      </c>
      <c r="AY169" s="22" t="s">
        <v>145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22" t="s">
        <v>78</v>
      </c>
      <c r="BK169" s="212">
        <f>ROUND(I169*H169,2)</f>
        <v>0</v>
      </c>
      <c r="BL169" s="22" t="s">
        <v>152</v>
      </c>
      <c r="BM169" s="22" t="s">
        <v>731</v>
      </c>
    </row>
    <row r="170" spans="2:65" s="1" customFormat="1" ht="13.5">
      <c r="B170" s="39"/>
      <c r="C170" s="61"/>
      <c r="D170" s="213" t="s">
        <v>154</v>
      </c>
      <c r="E170" s="61"/>
      <c r="F170" s="214" t="s">
        <v>730</v>
      </c>
      <c r="G170" s="61"/>
      <c r="H170" s="61"/>
      <c r="I170" s="170"/>
      <c r="J170" s="61"/>
      <c r="K170" s="61"/>
      <c r="L170" s="59"/>
      <c r="M170" s="215"/>
      <c r="N170" s="40"/>
      <c r="O170" s="40"/>
      <c r="P170" s="40"/>
      <c r="Q170" s="40"/>
      <c r="R170" s="40"/>
      <c r="S170" s="40"/>
      <c r="T170" s="76"/>
      <c r="AT170" s="22" t="s">
        <v>154</v>
      </c>
      <c r="AU170" s="22" t="s">
        <v>80</v>
      </c>
    </row>
    <row r="171" spans="2:65" s="1" customFormat="1" ht="16.5" customHeight="1">
      <c r="B171" s="39"/>
      <c r="C171" s="201" t="s">
        <v>512</v>
      </c>
      <c r="D171" s="201" t="s">
        <v>147</v>
      </c>
      <c r="E171" s="202" t="s">
        <v>732</v>
      </c>
      <c r="F171" s="203" t="s">
        <v>733</v>
      </c>
      <c r="G171" s="204" t="s">
        <v>314</v>
      </c>
      <c r="H171" s="205">
        <v>2</v>
      </c>
      <c r="I171" s="206"/>
      <c r="J171" s="207">
        <f>ROUND(I171*H171,2)</f>
        <v>0</v>
      </c>
      <c r="K171" s="203" t="s">
        <v>21</v>
      </c>
      <c r="L171" s="59"/>
      <c r="M171" s="208" t="s">
        <v>21</v>
      </c>
      <c r="N171" s="209" t="s">
        <v>42</v>
      </c>
      <c r="O171" s="40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AR171" s="22" t="s">
        <v>152</v>
      </c>
      <c r="AT171" s="22" t="s">
        <v>147</v>
      </c>
      <c r="AU171" s="22" t="s">
        <v>80</v>
      </c>
      <c r="AY171" s="22" t="s">
        <v>145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22" t="s">
        <v>78</v>
      </c>
      <c r="BK171" s="212">
        <f>ROUND(I171*H171,2)</f>
        <v>0</v>
      </c>
      <c r="BL171" s="22" t="s">
        <v>152</v>
      </c>
      <c r="BM171" s="22" t="s">
        <v>734</v>
      </c>
    </row>
    <row r="172" spans="2:65" s="1" customFormat="1" ht="13.5">
      <c r="B172" s="39"/>
      <c r="C172" s="61"/>
      <c r="D172" s="213" t="s">
        <v>154</v>
      </c>
      <c r="E172" s="61"/>
      <c r="F172" s="214" t="s">
        <v>733</v>
      </c>
      <c r="G172" s="61"/>
      <c r="H172" s="61"/>
      <c r="I172" s="170"/>
      <c r="J172" s="61"/>
      <c r="K172" s="61"/>
      <c r="L172" s="59"/>
      <c r="M172" s="215"/>
      <c r="N172" s="40"/>
      <c r="O172" s="40"/>
      <c r="P172" s="40"/>
      <c r="Q172" s="40"/>
      <c r="R172" s="40"/>
      <c r="S172" s="40"/>
      <c r="T172" s="76"/>
      <c r="AT172" s="22" t="s">
        <v>154</v>
      </c>
      <c r="AU172" s="22" t="s">
        <v>80</v>
      </c>
    </row>
    <row r="173" spans="2:65" s="1" customFormat="1" ht="25.5" customHeight="1">
      <c r="B173" s="39"/>
      <c r="C173" s="201" t="s">
        <v>517</v>
      </c>
      <c r="D173" s="201" t="s">
        <v>147</v>
      </c>
      <c r="E173" s="202" t="s">
        <v>735</v>
      </c>
      <c r="F173" s="203" t="s">
        <v>736</v>
      </c>
      <c r="G173" s="204" t="s">
        <v>201</v>
      </c>
      <c r="H173" s="205">
        <v>28</v>
      </c>
      <c r="I173" s="206"/>
      <c r="J173" s="207">
        <f>ROUND(I173*H173,2)</f>
        <v>0</v>
      </c>
      <c r="K173" s="203" t="s">
        <v>21</v>
      </c>
      <c r="L173" s="59"/>
      <c r="M173" s="208" t="s">
        <v>21</v>
      </c>
      <c r="N173" s="209" t="s">
        <v>42</v>
      </c>
      <c r="O173" s="40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AR173" s="22" t="s">
        <v>152</v>
      </c>
      <c r="AT173" s="22" t="s">
        <v>147</v>
      </c>
      <c r="AU173" s="22" t="s">
        <v>80</v>
      </c>
      <c r="AY173" s="22" t="s">
        <v>145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22" t="s">
        <v>78</v>
      </c>
      <c r="BK173" s="212">
        <f>ROUND(I173*H173,2)</f>
        <v>0</v>
      </c>
      <c r="BL173" s="22" t="s">
        <v>152</v>
      </c>
      <c r="BM173" s="22" t="s">
        <v>737</v>
      </c>
    </row>
    <row r="174" spans="2:65" s="1" customFormat="1" ht="13.5">
      <c r="B174" s="39"/>
      <c r="C174" s="61"/>
      <c r="D174" s="213" t="s">
        <v>154</v>
      </c>
      <c r="E174" s="61"/>
      <c r="F174" s="214" t="s">
        <v>736</v>
      </c>
      <c r="G174" s="61"/>
      <c r="H174" s="61"/>
      <c r="I174" s="170"/>
      <c r="J174" s="61"/>
      <c r="K174" s="61"/>
      <c r="L174" s="59"/>
      <c r="M174" s="215"/>
      <c r="N174" s="40"/>
      <c r="O174" s="40"/>
      <c r="P174" s="40"/>
      <c r="Q174" s="40"/>
      <c r="R174" s="40"/>
      <c r="S174" s="40"/>
      <c r="T174" s="76"/>
      <c r="AT174" s="22" t="s">
        <v>154</v>
      </c>
      <c r="AU174" s="22" t="s">
        <v>80</v>
      </c>
    </row>
    <row r="175" spans="2:65" s="1" customFormat="1" ht="25.5" customHeight="1">
      <c r="B175" s="39"/>
      <c r="C175" s="201" t="s">
        <v>525</v>
      </c>
      <c r="D175" s="201" t="s">
        <v>147</v>
      </c>
      <c r="E175" s="202" t="s">
        <v>738</v>
      </c>
      <c r="F175" s="203" t="s">
        <v>739</v>
      </c>
      <c r="G175" s="204" t="s">
        <v>201</v>
      </c>
      <c r="H175" s="205">
        <v>425</v>
      </c>
      <c r="I175" s="206"/>
      <c r="J175" s="207">
        <f>ROUND(I175*H175,2)</f>
        <v>0</v>
      </c>
      <c r="K175" s="203" t="s">
        <v>21</v>
      </c>
      <c r="L175" s="59"/>
      <c r="M175" s="208" t="s">
        <v>21</v>
      </c>
      <c r="N175" s="209" t="s">
        <v>42</v>
      </c>
      <c r="O175" s="40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AR175" s="22" t="s">
        <v>152</v>
      </c>
      <c r="AT175" s="22" t="s">
        <v>147</v>
      </c>
      <c r="AU175" s="22" t="s">
        <v>80</v>
      </c>
      <c r="AY175" s="22" t="s">
        <v>145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22" t="s">
        <v>78</v>
      </c>
      <c r="BK175" s="212">
        <f>ROUND(I175*H175,2)</f>
        <v>0</v>
      </c>
      <c r="BL175" s="22" t="s">
        <v>152</v>
      </c>
      <c r="BM175" s="22" t="s">
        <v>740</v>
      </c>
    </row>
    <row r="176" spans="2:65" s="1" customFormat="1" ht="13.5">
      <c r="B176" s="39"/>
      <c r="C176" s="61"/>
      <c r="D176" s="213" t="s">
        <v>154</v>
      </c>
      <c r="E176" s="61"/>
      <c r="F176" s="214" t="s">
        <v>739</v>
      </c>
      <c r="G176" s="61"/>
      <c r="H176" s="61"/>
      <c r="I176" s="170"/>
      <c r="J176" s="61"/>
      <c r="K176" s="61"/>
      <c r="L176" s="59"/>
      <c r="M176" s="215"/>
      <c r="N176" s="40"/>
      <c r="O176" s="40"/>
      <c r="P176" s="40"/>
      <c r="Q176" s="40"/>
      <c r="R176" s="40"/>
      <c r="S176" s="40"/>
      <c r="T176" s="76"/>
      <c r="AT176" s="22" t="s">
        <v>154</v>
      </c>
      <c r="AU176" s="22" t="s">
        <v>80</v>
      </c>
    </row>
    <row r="177" spans="2:65" s="1" customFormat="1" ht="16.5" customHeight="1">
      <c r="B177" s="39"/>
      <c r="C177" s="201" t="s">
        <v>530</v>
      </c>
      <c r="D177" s="201" t="s">
        <v>147</v>
      </c>
      <c r="E177" s="202" t="s">
        <v>741</v>
      </c>
      <c r="F177" s="203" t="s">
        <v>742</v>
      </c>
      <c r="G177" s="204" t="s">
        <v>201</v>
      </c>
      <c r="H177" s="205">
        <v>425</v>
      </c>
      <c r="I177" s="206"/>
      <c r="J177" s="207">
        <f>ROUND(I177*H177,2)</f>
        <v>0</v>
      </c>
      <c r="K177" s="203" t="s">
        <v>21</v>
      </c>
      <c r="L177" s="59"/>
      <c r="M177" s="208" t="s">
        <v>21</v>
      </c>
      <c r="N177" s="209" t="s">
        <v>42</v>
      </c>
      <c r="O177" s="40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AR177" s="22" t="s">
        <v>152</v>
      </c>
      <c r="AT177" s="22" t="s">
        <v>147</v>
      </c>
      <c r="AU177" s="22" t="s">
        <v>80</v>
      </c>
      <c r="AY177" s="22" t="s">
        <v>145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22" t="s">
        <v>78</v>
      </c>
      <c r="BK177" s="212">
        <f>ROUND(I177*H177,2)</f>
        <v>0</v>
      </c>
      <c r="BL177" s="22" t="s">
        <v>152</v>
      </c>
      <c r="BM177" s="22" t="s">
        <v>743</v>
      </c>
    </row>
    <row r="178" spans="2:65" s="1" customFormat="1" ht="13.5">
      <c r="B178" s="39"/>
      <c r="C178" s="61"/>
      <c r="D178" s="213" t="s">
        <v>154</v>
      </c>
      <c r="E178" s="61"/>
      <c r="F178" s="214" t="s">
        <v>742</v>
      </c>
      <c r="G178" s="61"/>
      <c r="H178" s="61"/>
      <c r="I178" s="170"/>
      <c r="J178" s="61"/>
      <c r="K178" s="61"/>
      <c r="L178" s="59"/>
      <c r="M178" s="215"/>
      <c r="N178" s="40"/>
      <c r="O178" s="40"/>
      <c r="P178" s="40"/>
      <c r="Q178" s="40"/>
      <c r="R178" s="40"/>
      <c r="S178" s="40"/>
      <c r="T178" s="76"/>
      <c r="AT178" s="22" t="s">
        <v>154</v>
      </c>
      <c r="AU178" s="22" t="s">
        <v>80</v>
      </c>
    </row>
    <row r="179" spans="2:65" s="1" customFormat="1" ht="16.5" customHeight="1">
      <c r="B179" s="39"/>
      <c r="C179" s="201" t="s">
        <v>539</v>
      </c>
      <c r="D179" s="201" t="s">
        <v>147</v>
      </c>
      <c r="E179" s="202" t="s">
        <v>744</v>
      </c>
      <c r="F179" s="203" t="s">
        <v>745</v>
      </c>
      <c r="G179" s="204" t="s">
        <v>201</v>
      </c>
      <c r="H179" s="205">
        <v>425</v>
      </c>
      <c r="I179" s="206"/>
      <c r="J179" s="207">
        <f>ROUND(I179*H179,2)</f>
        <v>0</v>
      </c>
      <c r="K179" s="203" t="s">
        <v>21</v>
      </c>
      <c r="L179" s="59"/>
      <c r="M179" s="208" t="s">
        <v>21</v>
      </c>
      <c r="N179" s="209" t="s">
        <v>42</v>
      </c>
      <c r="O179" s="40"/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AR179" s="22" t="s">
        <v>152</v>
      </c>
      <c r="AT179" s="22" t="s">
        <v>147</v>
      </c>
      <c r="AU179" s="22" t="s">
        <v>80</v>
      </c>
      <c r="AY179" s="22" t="s">
        <v>145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22" t="s">
        <v>78</v>
      </c>
      <c r="BK179" s="212">
        <f>ROUND(I179*H179,2)</f>
        <v>0</v>
      </c>
      <c r="BL179" s="22" t="s">
        <v>152</v>
      </c>
      <c r="BM179" s="22" t="s">
        <v>746</v>
      </c>
    </row>
    <row r="180" spans="2:65" s="1" customFormat="1" ht="13.5">
      <c r="B180" s="39"/>
      <c r="C180" s="61"/>
      <c r="D180" s="213" t="s">
        <v>154</v>
      </c>
      <c r="E180" s="61"/>
      <c r="F180" s="214" t="s">
        <v>745</v>
      </c>
      <c r="G180" s="61"/>
      <c r="H180" s="61"/>
      <c r="I180" s="170"/>
      <c r="J180" s="61"/>
      <c r="K180" s="61"/>
      <c r="L180" s="59"/>
      <c r="M180" s="215"/>
      <c r="N180" s="40"/>
      <c r="O180" s="40"/>
      <c r="P180" s="40"/>
      <c r="Q180" s="40"/>
      <c r="R180" s="40"/>
      <c r="S180" s="40"/>
      <c r="T180" s="76"/>
      <c r="AT180" s="22" t="s">
        <v>154</v>
      </c>
      <c r="AU180" s="22" t="s">
        <v>80</v>
      </c>
    </row>
    <row r="181" spans="2:65" s="1" customFormat="1" ht="16.5" customHeight="1">
      <c r="B181" s="39"/>
      <c r="C181" s="201" t="s">
        <v>545</v>
      </c>
      <c r="D181" s="201" t="s">
        <v>147</v>
      </c>
      <c r="E181" s="202" t="s">
        <v>747</v>
      </c>
      <c r="F181" s="203" t="s">
        <v>748</v>
      </c>
      <c r="G181" s="204" t="s">
        <v>208</v>
      </c>
      <c r="H181" s="205">
        <v>36</v>
      </c>
      <c r="I181" s="206"/>
      <c r="J181" s="207">
        <f>ROUND(I181*H181,2)</f>
        <v>0</v>
      </c>
      <c r="K181" s="203" t="s">
        <v>21</v>
      </c>
      <c r="L181" s="59"/>
      <c r="M181" s="208" t="s">
        <v>21</v>
      </c>
      <c r="N181" s="209" t="s">
        <v>42</v>
      </c>
      <c r="O181" s="40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AR181" s="22" t="s">
        <v>152</v>
      </c>
      <c r="AT181" s="22" t="s">
        <v>147</v>
      </c>
      <c r="AU181" s="22" t="s">
        <v>80</v>
      </c>
      <c r="AY181" s="22" t="s">
        <v>145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22" t="s">
        <v>78</v>
      </c>
      <c r="BK181" s="212">
        <f>ROUND(I181*H181,2)</f>
        <v>0</v>
      </c>
      <c r="BL181" s="22" t="s">
        <v>152</v>
      </c>
      <c r="BM181" s="22" t="s">
        <v>749</v>
      </c>
    </row>
    <row r="182" spans="2:65" s="1" customFormat="1" ht="13.5">
      <c r="B182" s="39"/>
      <c r="C182" s="61"/>
      <c r="D182" s="213" t="s">
        <v>154</v>
      </c>
      <c r="E182" s="61"/>
      <c r="F182" s="214" t="s">
        <v>748</v>
      </c>
      <c r="G182" s="61"/>
      <c r="H182" s="61"/>
      <c r="I182" s="170"/>
      <c r="J182" s="61"/>
      <c r="K182" s="61"/>
      <c r="L182" s="59"/>
      <c r="M182" s="215"/>
      <c r="N182" s="40"/>
      <c r="O182" s="40"/>
      <c r="P182" s="40"/>
      <c r="Q182" s="40"/>
      <c r="R182" s="40"/>
      <c r="S182" s="40"/>
      <c r="T182" s="76"/>
      <c r="AT182" s="22" t="s">
        <v>154</v>
      </c>
      <c r="AU182" s="22" t="s">
        <v>80</v>
      </c>
    </row>
    <row r="183" spans="2:65" s="1" customFormat="1" ht="16.5" customHeight="1">
      <c r="B183" s="39"/>
      <c r="C183" s="201" t="s">
        <v>750</v>
      </c>
      <c r="D183" s="201" t="s">
        <v>147</v>
      </c>
      <c r="E183" s="202" t="s">
        <v>751</v>
      </c>
      <c r="F183" s="203" t="s">
        <v>752</v>
      </c>
      <c r="G183" s="204" t="s">
        <v>150</v>
      </c>
      <c r="H183" s="205">
        <v>125</v>
      </c>
      <c r="I183" s="206"/>
      <c r="J183" s="207">
        <f>ROUND(I183*H183,2)</f>
        <v>0</v>
      </c>
      <c r="K183" s="203" t="s">
        <v>21</v>
      </c>
      <c r="L183" s="59"/>
      <c r="M183" s="208" t="s">
        <v>21</v>
      </c>
      <c r="N183" s="209" t="s">
        <v>42</v>
      </c>
      <c r="O183" s="40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AR183" s="22" t="s">
        <v>152</v>
      </c>
      <c r="AT183" s="22" t="s">
        <v>147</v>
      </c>
      <c r="AU183" s="22" t="s">
        <v>80</v>
      </c>
      <c r="AY183" s="22" t="s">
        <v>145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22" t="s">
        <v>78</v>
      </c>
      <c r="BK183" s="212">
        <f>ROUND(I183*H183,2)</f>
        <v>0</v>
      </c>
      <c r="BL183" s="22" t="s">
        <v>152</v>
      </c>
      <c r="BM183" s="22" t="s">
        <v>753</v>
      </c>
    </row>
    <row r="184" spans="2:65" s="1" customFormat="1" ht="13.5">
      <c r="B184" s="39"/>
      <c r="C184" s="61"/>
      <c r="D184" s="213" t="s">
        <v>154</v>
      </c>
      <c r="E184" s="61"/>
      <c r="F184" s="214" t="s">
        <v>752</v>
      </c>
      <c r="G184" s="61"/>
      <c r="H184" s="61"/>
      <c r="I184" s="170"/>
      <c r="J184" s="61"/>
      <c r="K184" s="61"/>
      <c r="L184" s="59"/>
      <c r="M184" s="215"/>
      <c r="N184" s="40"/>
      <c r="O184" s="40"/>
      <c r="P184" s="40"/>
      <c r="Q184" s="40"/>
      <c r="R184" s="40"/>
      <c r="S184" s="40"/>
      <c r="T184" s="76"/>
      <c r="AT184" s="22" t="s">
        <v>154</v>
      </c>
      <c r="AU184" s="22" t="s">
        <v>80</v>
      </c>
    </row>
    <row r="185" spans="2:65" s="11" customFormat="1" ht="37.35" customHeight="1">
      <c r="B185" s="185"/>
      <c r="C185" s="186"/>
      <c r="D185" s="187" t="s">
        <v>70</v>
      </c>
      <c r="E185" s="188" t="s">
        <v>754</v>
      </c>
      <c r="F185" s="188" t="s">
        <v>299</v>
      </c>
      <c r="G185" s="186"/>
      <c r="H185" s="186"/>
      <c r="I185" s="189"/>
      <c r="J185" s="190">
        <f>BK185</f>
        <v>0</v>
      </c>
      <c r="K185" s="186"/>
      <c r="L185" s="191"/>
      <c r="M185" s="192"/>
      <c r="N185" s="193"/>
      <c r="O185" s="193"/>
      <c r="P185" s="194">
        <f>P186</f>
        <v>0</v>
      </c>
      <c r="Q185" s="193"/>
      <c r="R185" s="194">
        <f>R186</f>
        <v>0</v>
      </c>
      <c r="S185" s="193"/>
      <c r="T185" s="195">
        <f>T186</f>
        <v>0</v>
      </c>
      <c r="AR185" s="196" t="s">
        <v>78</v>
      </c>
      <c r="AT185" s="197" t="s">
        <v>70</v>
      </c>
      <c r="AU185" s="197" t="s">
        <v>71</v>
      </c>
      <c r="AY185" s="196" t="s">
        <v>145</v>
      </c>
      <c r="BK185" s="198">
        <f>BK186</f>
        <v>0</v>
      </c>
    </row>
    <row r="186" spans="2:65" s="11" customFormat="1" ht="19.899999999999999" customHeight="1">
      <c r="B186" s="185"/>
      <c r="C186" s="186"/>
      <c r="D186" s="187" t="s">
        <v>70</v>
      </c>
      <c r="E186" s="199" t="s">
        <v>755</v>
      </c>
      <c r="F186" s="199" t="s">
        <v>301</v>
      </c>
      <c r="G186" s="186"/>
      <c r="H186" s="186"/>
      <c r="I186" s="189"/>
      <c r="J186" s="200">
        <f>BK186</f>
        <v>0</v>
      </c>
      <c r="K186" s="186"/>
      <c r="L186" s="191"/>
      <c r="M186" s="192"/>
      <c r="N186" s="193"/>
      <c r="O186" s="193"/>
      <c r="P186" s="194">
        <f>SUM(P187:P198)</f>
        <v>0</v>
      </c>
      <c r="Q186" s="193"/>
      <c r="R186" s="194">
        <f>SUM(R187:R198)</f>
        <v>0</v>
      </c>
      <c r="S186" s="193"/>
      <c r="T186" s="195">
        <f>SUM(T187:T198)</f>
        <v>0</v>
      </c>
      <c r="AR186" s="196" t="s">
        <v>78</v>
      </c>
      <c r="AT186" s="197" t="s">
        <v>70</v>
      </c>
      <c r="AU186" s="197" t="s">
        <v>78</v>
      </c>
      <c r="AY186" s="196" t="s">
        <v>145</v>
      </c>
      <c r="BK186" s="198">
        <f>SUM(BK187:BK198)</f>
        <v>0</v>
      </c>
    </row>
    <row r="187" spans="2:65" s="1" customFormat="1" ht="16.5" customHeight="1">
      <c r="B187" s="39"/>
      <c r="C187" s="201" t="s">
        <v>692</v>
      </c>
      <c r="D187" s="201" t="s">
        <v>147</v>
      </c>
      <c r="E187" s="202" t="s">
        <v>756</v>
      </c>
      <c r="F187" s="203" t="s">
        <v>757</v>
      </c>
      <c r="G187" s="204" t="s">
        <v>304</v>
      </c>
      <c r="H187" s="205">
        <v>25</v>
      </c>
      <c r="I187" s="206"/>
      <c r="J187" s="207">
        <f>ROUND(I187*H187,2)</f>
        <v>0</v>
      </c>
      <c r="K187" s="203" t="s">
        <v>21</v>
      </c>
      <c r="L187" s="59"/>
      <c r="M187" s="208" t="s">
        <v>21</v>
      </c>
      <c r="N187" s="209" t="s">
        <v>42</v>
      </c>
      <c r="O187" s="40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AR187" s="22" t="s">
        <v>152</v>
      </c>
      <c r="AT187" s="22" t="s">
        <v>147</v>
      </c>
      <c r="AU187" s="22" t="s">
        <v>80</v>
      </c>
      <c r="AY187" s="22" t="s">
        <v>145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22" t="s">
        <v>78</v>
      </c>
      <c r="BK187" s="212">
        <f>ROUND(I187*H187,2)</f>
        <v>0</v>
      </c>
      <c r="BL187" s="22" t="s">
        <v>152</v>
      </c>
      <c r="BM187" s="22" t="s">
        <v>758</v>
      </c>
    </row>
    <row r="188" spans="2:65" s="1" customFormat="1" ht="13.5">
      <c r="B188" s="39"/>
      <c r="C188" s="61"/>
      <c r="D188" s="213" t="s">
        <v>154</v>
      </c>
      <c r="E188" s="61"/>
      <c r="F188" s="214" t="s">
        <v>757</v>
      </c>
      <c r="G188" s="61"/>
      <c r="H188" s="61"/>
      <c r="I188" s="170"/>
      <c r="J188" s="61"/>
      <c r="K188" s="61"/>
      <c r="L188" s="59"/>
      <c r="M188" s="215"/>
      <c r="N188" s="40"/>
      <c r="O188" s="40"/>
      <c r="P188" s="40"/>
      <c r="Q188" s="40"/>
      <c r="R188" s="40"/>
      <c r="S188" s="40"/>
      <c r="T188" s="76"/>
      <c r="AT188" s="22" t="s">
        <v>154</v>
      </c>
      <c r="AU188" s="22" t="s">
        <v>80</v>
      </c>
    </row>
    <row r="189" spans="2:65" s="1" customFormat="1" ht="16.5" customHeight="1">
      <c r="B189" s="39"/>
      <c r="C189" s="201" t="s">
        <v>759</v>
      </c>
      <c r="D189" s="201" t="s">
        <v>147</v>
      </c>
      <c r="E189" s="202" t="s">
        <v>302</v>
      </c>
      <c r="F189" s="203" t="s">
        <v>303</v>
      </c>
      <c r="G189" s="204" t="s">
        <v>304</v>
      </c>
      <c r="H189" s="205">
        <v>10</v>
      </c>
      <c r="I189" s="206"/>
      <c r="J189" s="207">
        <f>ROUND(I189*H189,2)</f>
        <v>0</v>
      </c>
      <c r="K189" s="203" t="s">
        <v>21</v>
      </c>
      <c r="L189" s="59"/>
      <c r="M189" s="208" t="s">
        <v>21</v>
      </c>
      <c r="N189" s="209" t="s">
        <v>42</v>
      </c>
      <c r="O189" s="40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AR189" s="22" t="s">
        <v>152</v>
      </c>
      <c r="AT189" s="22" t="s">
        <v>147</v>
      </c>
      <c r="AU189" s="22" t="s">
        <v>80</v>
      </c>
      <c r="AY189" s="22" t="s">
        <v>145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22" t="s">
        <v>78</v>
      </c>
      <c r="BK189" s="212">
        <f>ROUND(I189*H189,2)</f>
        <v>0</v>
      </c>
      <c r="BL189" s="22" t="s">
        <v>152</v>
      </c>
      <c r="BM189" s="22" t="s">
        <v>760</v>
      </c>
    </row>
    <row r="190" spans="2:65" s="1" customFormat="1" ht="13.5">
      <c r="B190" s="39"/>
      <c r="C190" s="61"/>
      <c r="D190" s="213" t="s">
        <v>154</v>
      </c>
      <c r="E190" s="61"/>
      <c r="F190" s="214" t="s">
        <v>303</v>
      </c>
      <c r="G190" s="61"/>
      <c r="H190" s="61"/>
      <c r="I190" s="170"/>
      <c r="J190" s="61"/>
      <c r="K190" s="61"/>
      <c r="L190" s="59"/>
      <c r="M190" s="215"/>
      <c r="N190" s="40"/>
      <c r="O190" s="40"/>
      <c r="P190" s="40"/>
      <c r="Q190" s="40"/>
      <c r="R190" s="40"/>
      <c r="S190" s="40"/>
      <c r="T190" s="76"/>
      <c r="AT190" s="22" t="s">
        <v>154</v>
      </c>
      <c r="AU190" s="22" t="s">
        <v>80</v>
      </c>
    </row>
    <row r="191" spans="2:65" s="1" customFormat="1" ht="16.5" customHeight="1">
      <c r="B191" s="39"/>
      <c r="C191" s="201" t="s">
        <v>695</v>
      </c>
      <c r="D191" s="201" t="s">
        <v>147</v>
      </c>
      <c r="E191" s="202" t="s">
        <v>305</v>
      </c>
      <c r="F191" s="203" t="s">
        <v>761</v>
      </c>
      <c r="G191" s="204" t="s">
        <v>304</v>
      </c>
      <c r="H191" s="205">
        <v>10</v>
      </c>
      <c r="I191" s="206"/>
      <c r="J191" s="207">
        <f>ROUND(I191*H191,2)</f>
        <v>0</v>
      </c>
      <c r="K191" s="203" t="s">
        <v>21</v>
      </c>
      <c r="L191" s="59"/>
      <c r="M191" s="208" t="s">
        <v>21</v>
      </c>
      <c r="N191" s="209" t="s">
        <v>42</v>
      </c>
      <c r="O191" s="40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AR191" s="22" t="s">
        <v>152</v>
      </c>
      <c r="AT191" s="22" t="s">
        <v>147</v>
      </c>
      <c r="AU191" s="22" t="s">
        <v>80</v>
      </c>
      <c r="AY191" s="22" t="s">
        <v>145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22" t="s">
        <v>78</v>
      </c>
      <c r="BK191" s="212">
        <f>ROUND(I191*H191,2)</f>
        <v>0</v>
      </c>
      <c r="BL191" s="22" t="s">
        <v>152</v>
      </c>
      <c r="BM191" s="22" t="s">
        <v>762</v>
      </c>
    </row>
    <row r="192" spans="2:65" s="1" customFormat="1" ht="13.5">
      <c r="B192" s="39"/>
      <c r="C192" s="61"/>
      <c r="D192" s="213" t="s">
        <v>154</v>
      </c>
      <c r="E192" s="61"/>
      <c r="F192" s="214" t="s">
        <v>761</v>
      </c>
      <c r="G192" s="61"/>
      <c r="H192" s="61"/>
      <c r="I192" s="170"/>
      <c r="J192" s="61"/>
      <c r="K192" s="61"/>
      <c r="L192" s="59"/>
      <c r="M192" s="215"/>
      <c r="N192" s="40"/>
      <c r="O192" s="40"/>
      <c r="P192" s="40"/>
      <c r="Q192" s="40"/>
      <c r="R192" s="40"/>
      <c r="S192" s="40"/>
      <c r="T192" s="76"/>
      <c r="AT192" s="22" t="s">
        <v>154</v>
      </c>
      <c r="AU192" s="22" t="s">
        <v>80</v>
      </c>
    </row>
    <row r="193" spans="2:65" s="1" customFormat="1" ht="25.5" customHeight="1">
      <c r="B193" s="39"/>
      <c r="C193" s="201" t="s">
        <v>763</v>
      </c>
      <c r="D193" s="201" t="s">
        <v>147</v>
      </c>
      <c r="E193" s="202" t="s">
        <v>764</v>
      </c>
      <c r="F193" s="203" t="s">
        <v>765</v>
      </c>
      <c r="G193" s="204" t="s">
        <v>287</v>
      </c>
      <c r="H193" s="205">
        <v>1</v>
      </c>
      <c r="I193" s="206"/>
      <c r="J193" s="207">
        <f>ROUND(I193*H193,2)</f>
        <v>0</v>
      </c>
      <c r="K193" s="203" t="s">
        <v>21</v>
      </c>
      <c r="L193" s="59"/>
      <c r="M193" s="208" t="s">
        <v>21</v>
      </c>
      <c r="N193" s="209" t="s">
        <v>42</v>
      </c>
      <c r="O193" s="40"/>
      <c r="P193" s="210">
        <f>O193*H193</f>
        <v>0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AR193" s="22" t="s">
        <v>152</v>
      </c>
      <c r="AT193" s="22" t="s">
        <v>147</v>
      </c>
      <c r="AU193" s="22" t="s">
        <v>80</v>
      </c>
      <c r="AY193" s="22" t="s">
        <v>145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22" t="s">
        <v>78</v>
      </c>
      <c r="BK193" s="212">
        <f>ROUND(I193*H193,2)</f>
        <v>0</v>
      </c>
      <c r="BL193" s="22" t="s">
        <v>152</v>
      </c>
      <c r="BM193" s="22" t="s">
        <v>766</v>
      </c>
    </row>
    <row r="194" spans="2:65" s="1" customFormat="1" ht="13.5">
      <c r="B194" s="39"/>
      <c r="C194" s="61"/>
      <c r="D194" s="213" t="s">
        <v>154</v>
      </c>
      <c r="E194" s="61"/>
      <c r="F194" s="214" t="s">
        <v>765</v>
      </c>
      <c r="G194" s="61"/>
      <c r="H194" s="61"/>
      <c r="I194" s="170"/>
      <c r="J194" s="61"/>
      <c r="K194" s="61"/>
      <c r="L194" s="59"/>
      <c r="M194" s="215"/>
      <c r="N194" s="40"/>
      <c r="O194" s="40"/>
      <c r="P194" s="40"/>
      <c r="Q194" s="40"/>
      <c r="R194" s="40"/>
      <c r="S194" s="40"/>
      <c r="T194" s="76"/>
      <c r="AT194" s="22" t="s">
        <v>154</v>
      </c>
      <c r="AU194" s="22" t="s">
        <v>80</v>
      </c>
    </row>
    <row r="195" spans="2:65" s="1" customFormat="1" ht="16.5" customHeight="1">
      <c r="B195" s="39"/>
      <c r="C195" s="201" t="s">
        <v>698</v>
      </c>
      <c r="D195" s="201" t="s">
        <v>147</v>
      </c>
      <c r="E195" s="202" t="s">
        <v>767</v>
      </c>
      <c r="F195" s="203" t="s">
        <v>768</v>
      </c>
      <c r="G195" s="204" t="s">
        <v>311</v>
      </c>
      <c r="H195" s="205">
        <v>1</v>
      </c>
      <c r="I195" s="206"/>
      <c r="J195" s="207">
        <f>ROUND(I195*H195,2)</f>
        <v>0</v>
      </c>
      <c r="K195" s="203" t="s">
        <v>21</v>
      </c>
      <c r="L195" s="59"/>
      <c r="M195" s="208" t="s">
        <v>21</v>
      </c>
      <c r="N195" s="209" t="s">
        <v>42</v>
      </c>
      <c r="O195" s="40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AR195" s="22" t="s">
        <v>152</v>
      </c>
      <c r="AT195" s="22" t="s">
        <v>147</v>
      </c>
      <c r="AU195" s="22" t="s">
        <v>80</v>
      </c>
      <c r="AY195" s="22" t="s">
        <v>145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22" t="s">
        <v>78</v>
      </c>
      <c r="BK195" s="212">
        <f>ROUND(I195*H195,2)</f>
        <v>0</v>
      </c>
      <c r="BL195" s="22" t="s">
        <v>152</v>
      </c>
      <c r="BM195" s="22" t="s">
        <v>769</v>
      </c>
    </row>
    <row r="196" spans="2:65" s="1" customFormat="1" ht="13.5">
      <c r="B196" s="39"/>
      <c r="C196" s="61"/>
      <c r="D196" s="213" t="s">
        <v>154</v>
      </c>
      <c r="E196" s="61"/>
      <c r="F196" s="214" t="s">
        <v>768</v>
      </c>
      <c r="G196" s="61"/>
      <c r="H196" s="61"/>
      <c r="I196" s="170"/>
      <c r="J196" s="61"/>
      <c r="K196" s="61"/>
      <c r="L196" s="59"/>
      <c r="M196" s="215"/>
      <c r="N196" s="40"/>
      <c r="O196" s="40"/>
      <c r="P196" s="40"/>
      <c r="Q196" s="40"/>
      <c r="R196" s="40"/>
      <c r="S196" s="40"/>
      <c r="T196" s="76"/>
      <c r="AT196" s="22" t="s">
        <v>154</v>
      </c>
      <c r="AU196" s="22" t="s">
        <v>80</v>
      </c>
    </row>
    <row r="197" spans="2:65" s="1" customFormat="1" ht="16.5" customHeight="1">
      <c r="B197" s="39"/>
      <c r="C197" s="201" t="s">
        <v>770</v>
      </c>
      <c r="D197" s="201" t="s">
        <v>147</v>
      </c>
      <c r="E197" s="202" t="s">
        <v>771</v>
      </c>
      <c r="F197" s="203" t="s">
        <v>772</v>
      </c>
      <c r="G197" s="204" t="s">
        <v>314</v>
      </c>
      <c r="H197" s="205">
        <v>10</v>
      </c>
      <c r="I197" s="206"/>
      <c r="J197" s="207">
        <f>ROUND(I197*H197,2)</f>
        <v>0</v>
      </c>
      <c r="K197" s="203" t="s">
        <v>21</v>
      </c>
      <c r="L197" s="59"/>
      <c r="M197" s="208" t="s">
        <v>21</v>
      </c>
      <c r="N197" s="209" t="s">
        <v>42</v>
      </c>
      <c r="O197" s="40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AR197" s="22" t="s">
        <v>152</v>
      </c>
      <c r="AT197" s="22" t="s">
        <v>147</v>
      </c>
      <c r="AU197" s="22" t="s">
        <v>80</v>
      </c>
      <c r="AY197" s="22" t="s">
        <v>145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22" t="s">
        <v>78</v>
      </c>
      <c r="BK197" s="212">
        <f>ROUND(I197*H197,2)</f>
        <v>0</v>
      </c>
      <c r="BL197" s="22" t="s">
        <v>152</v>
      </c>
      <c r="BM197" s="22" t="s">
        <v>773</v>
      </c>
    </row>
    <row r="198" spans="2:65" s="1" customFormat="1" ht="13.5">
      <c r="B198" s="39"/>
      <c r="C198" s="61"/>
      <c r="D198" s="213" t="s">
        <v>154</v>
      </c>
      <c r="E198" s="61"/>
      <c r="F198" s="214" t="s">
        <v>772</v>
      </c>
      <c r="G198" s="61"/>
      <c r="H198" s="61"/>
      <c r="I198" s="170"/>
      <c r="J198" s="61"/>
      <c r="K198" s="61"/>
      <c r="L198" s="59"/>
      <c r="M198" s="230"/>
      <c r="N198" s="231"/>
      <c r="O198" s="231"/>
      <c r="P198" s="231"/>
      <c r="Q198" s="231"/>
      <c r="R198" s="231"/>
      <c r="S198" s="231"/>
      <c r="T198" s="232"/>
      <c r="AT198" s="22" t="s">
        <v>154</v>
      </c>
      <c r="AU198" s="22" t="s">
        <v>80</v>
      </c>
    </row>
    <row r="199" spans="2:65" s="1" customFormat="1" ht="6.95" customHeight="1">
      <c r="B199" s="54"/>
      <c r="C199" s="55"/>
      <c r="D199" s="55"/>
      <c r="E199" s="55"/>
      <c r="F199" s="55"/>
      <c r="G199" s="55"/>
      <c r="H199" s="55"/>
      <c r="I199" s="146"/>
      <c r="J199" s="55"/>
      <c r="K199" s="55"/>
      <c r="L199" s="59"/>
    </row>
  </sheetData>
  <sheetProtection algorithmName="SHA-512" hashValue="Vp1NmAjwfFWmeu0M2brZTl7lbLWVo86cQ4htAdd6fSuBpMrxPq9UukOMlTG+oCvLdP+8tWBrGDjrySQlj1w7Ug==" saltValue="NE0Xyhcs7gjx9oMHAbj7GKRDfnb2sJqpcHiKuVJJxc9v485cCRaMaVQnMJkeJ8BZwofxlpzbm7MOacCxBRvhaA==" spinCount="100000" sheet="1" objects="1" scenarios="1" formatColumns="0" formatRows="0" autoFilter="0"/>
  <autoFilter ref="C90:K198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9"/>
      <c r="C1" s="119"/>
      <c r="D1" s="120" t="s">
        <v>1</v>
      </c>
      <c r="E1" s="119"/>
      <c r="F1" s="121" t="s">
        <v>108</v>
      </c>
      <c r="G1" s="375" t="s">
        <v>109</v>
      </c>
      <c r="H1" s="375"/>
      <c r="I1" s="122"/>
      <c r="J1" s="121" t="s">
        <v>110</v>
      </c>
      <c r="K1" s="120" t="s">
        <v>111</v>
      </c>
      <c r="L1" s="121" t="s">
        <v>112</v>
      </c>
      <c r="M1" s="121"/>
      <c r="N1" s="121"/>
      <c r="O1" s="121"/>
      <c r="P1" s="121"/>
      <c r="Q1" s="121"/>
      <c r="R1" s="121"/>
      <c r="S1" s="121"/>
      <c r="T1" s="121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2" t="s">
        <v>107</v>
      </c>
    </row>
    <row r="3" spans="1:70" ht="6.95" customHeight="1">
      <c r="B3" s="23"/>
      <c r="C3" s="24"/>
      <c r="D3" s="24"/>
      <c r="E3" s="24"/>
      <c r="F3" s="24"/>
      <c r="G3" s="24"/>
      <c r="H3" s="24"/>
      <c r="I3" s="123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113</v>
      </c>
      <c r="E4" s="27"/>
      <c r="F4" s="27"/>
      <c r="G4" s="27"/>
      <c r="H4" s="27"/>
      <c r="I4" s="124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24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24"/>
      <c r="J6" s="27"/>
      <c r="K6" s="29"/>
    </row>
    <row r="7" spans="1:70" ht="16.5" customHeight="1">
      <c r="B7" s="26"/>
      <c r="C7" s="27"/>
      <c r="D7" s="27"/>
      <c r="E7" s="365" t="str">
        <f>'Rekapitulace stavby'!K6</f>
        <v>VYŽLOVKA – CHODNÍK V ULICI PRAŽSKÁ A JEVANSKÁ</v>
      </c>
      <c r="F7" s="366"/>
      <c r="G7" s="366"/>
      <c r="H7" s="366"/>
      <c r="I7" s="124"/>
      <c r="J7" s="27"/>
      <c r="K7" s="29"/>
    </row>
    <row r="8" spans="1:70" s="1" customFormat="1">
      <c r="B8" s="39"/>
      <c r="C8" s="40"/>
      <c r="D8" s="35" t="s">
        <v>114</v>
      </c>
      <c r="E8" s="40"/>
      <c r="F8" s="40"/>
      <c r="G8" s="40"/>
      <c r="H8" s="40"/>
      <c r="I8" s="125"/>
      <c r="J8" s="40"/>
      <c r="K8" s="43"/>
    </row>
    <row r="9" spans="1:70" s="1" customFormat="1" ht="36.950000000000003" customHeight="1">
      <c r="B9" s="39"/>
      <c r="C9" s="40"/>
      <c r="D9" s="40"/>
      <c r="E9" s="368" t="s">
        <v>774</v>
      </c>
      <c r="F9" s="367"/>
      <c r="G9" s="367"/>
      <c r="H9" s="367"/>
      <c r="I9" s="125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25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26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26" t="s">
        <v>25</v>
      </c>
      <c r="J12" s="127" t="str">
        <f>'Rekapitulace stavby'!AN8</f>
        <v>26. 9. 2018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25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26" t="s">
        <v>28</v>
      </c>
      <c r="J14" s="33" t="s">
        <v>21</v>
      </c>
      <c r="K14" s="43"/>
    </row>
    <row r="15" spans="1:70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26" t="s">
        <v>30</v>
      </c>
      <c r="J15" s="33" t="s">
        <v>21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25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26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26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25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26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26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25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25"/>
      <c r="J23" s="40"/>
      <c r="K23" s="43"/>
    </row>
    <row r="24" spans="2:11" s="7" customFormat="1" ht="16.5" customHeight="1">
      <c r="B24" s="128"/>
      <c r="C24" s="129"/>
      <c r="D24" s="129"/>
      <c r="E24" s="340" t="s">
        <v>21</v>
      </c>
      <c r="F24" s="340"/>
      <c r="G24" s="340"/>
      <c r="H24" s="340"/>
      <c r="I24" s="130"/>
      <c r="J24" s="129"/>
      <c r="K24" s="131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25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32"/>
      <c r="J26" s="83"/>
      <c r="K26" s="133"/>
    </row>
    <row r="27" spans="2:11" s="1" customFormat="1" ht="25.35" customHeight="1">
      <c r="B27" s="39"/>
      <c r="C27" s="40"/>
      <c r="D27" s="134" t="s">
        <v>37</v>
      </c>
      <c r="E27" s="40"/>
      <c r="F27" s="40"/>
      <c r="G27" s="40"/>
      <c r="H27" s="40"/>
      <c r="I27" s="125"/>
      <c r="J27" s="135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32"/>
      <c r="J28" s="83"/>
      <c r="K28" s="133"/>
    </row>
    <row r="29" spans="2:11" s="1" customFormat="1" ht="14.45" customHeight="1">
      <c r="B29" s="39"/>
      <c r="C29" s="40"/>
      <c r="D29" s="40"/>
      <c r="E29" s="40"/>
      <c r="F29" s="44" t="s">
        <v>39</v>
      </c>
      <c r="G29" s="40"/>
      <c r="H29" s="40"/>
      <c r="I29" s="136" t="s">
        <v>38</v>
      </c>
      <c r="J29" s="44" t="s">
        <v>40</v>
      </c>
      <c r="K29" s="43"/>
    </row>
    <row r="30" spans="2:11" s="1" customFormat="1" ht="14.45" customHeight="1">
      <c r="B30" s="39"/>
      <c r="C30" s="40"/>
      <c r="D30" s="47" t="s">
        <v>41</v>
      </c>
      <c r="E30" s="47" t="s">
        <v>42</v>
      </c>
      <c r="F30" s="137">
        <f>ROUND(SUM(BE83:BE109), 2)</f>
        <v>0</v>
      </c>
      <c r="G30" s="40"/>
      <c r="H30" s="40"/>
      <c r="I30" s="138">
        <v>0.21</v>
      </c>
      <c r="J30" s="137">
        <f>ROUND(ROUND((SUM(BE83:BE109)),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43</v>
      </c>
      <c r="F31" s="137">
        <f>ROUND(SUM(BF83:BF109), 2)</f>
        <v>0</v>
      </c>
      <c r="G31" s="40"/>
      <c r="H31" s="40"/>
      <c r="I31" s="138">
        <v>0.15</v>
      </c>
      <c r="J31" s="137">
        <f>ROUND(ROUND((SUM(BF83:BF109)),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44</v>
      </c>
      <c r="F32" s="137">
        <f>ROUND(SUM(BG83:BG109), 2)</f>
        <v>0</v>
      </c>
      <c r="G32" s="40"/>
      <c r="H32" s="40"/>
      <c r="I32" s="138">
        <v>0.21</v>
      </c>
      <c r="J32" s="137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45</v>
      </c>
      <c r="F33" s="137">
        <f>ROUND(SUM(BH83:BH109), 2)</f>
        <v>0</v>
      </c>
      <c r="G33" s="40"/>
      <c r="H33" s="40"/>
      <c r="I33" s="138">
        <v>0.15</v>
      </c>
      <c r="J33" s="137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46</v>
      </c>
      <c r="F34" s="137">
        <f>ROUND(SUM(BI83:BI109), 2)</f>
        <v>0</v>
      </c>
      <c r="G34" s="40"/>
      <c r="H34" s="40"/>
      <c r="I34" s="138">
        <v>0</v>
      </c>
      <c r="J34" s="137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25"/>
      <c r="J35" s="40"/>
      <c r="K35" s="43"/>
    </row>
    <row r="36" spans="2:11" s="1" customFormat="1" ht="25.35" customHeight="1">
      <c r="B36" s="39"/>
      <c r="C36" s="139"/>
      <c r="D36" s="140" t="s">
        <v>47</v>
      </c>
      <c r="E36" s="77"/>
      <c r="F36" s="77"/>
      <c r="G36" s="141" t="s">
        <v>48</v>
      </c>
      <c r="H36" s="142" t="s">
        <v>49</v>
      </c>
      <c r="I36" s="143"/>
      <c r="J36" s="144">
        <f>SUM(J27:J34)</f>
        <v>0</v>
      </c>
      <c r="K36" s="145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46"/>
      <c r="J37" s="55"/>
      <c r="K37" s="56"/>
    </row>
    <row r="41" spans="2:11" s="1" customFormat="1" ht="6.95" customHeight="1">
      <c r="B41" s="147"/>
      <c r="C41" s="148"/>
      <c r="D41" s="148"/>
      <c r="E41" s="148"/>
      <c r="F41" s="148"/>
      <c r="G41" s="148"/>
      <c r="H41" s="148"/>
      <c r="I41" s="149"/>
      <c r="J41" s="148"/>
      <c r="K41" s="150"/>
    </row>
    <row r="42" spans="2:11" s="1" customFormat="1" ht="36.950000000000003" customHeight="1">
      <c r="B42" s="39"/>
      <c r="C42" s="28" t="s">
        <v>120</v>
      </c>
      <c r="D42" s="40"/>
      <c r="E42" s="40"/>
      <c r="F42" s="40"/>
      <c r="G42" s="40"/>
      <c r="H42" s="40"/>
      <c r="I42" s="125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25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25"/>
      <c r="J44" s="40"/>
      <c r="K44" s="43"/>
    </row>
    <row r="45" spans="2:11" s="1" customFormat="1" ht="16.5" customHeight="1">
      <c r="B45" s="39"/>
      <c r="C45" s="40"/>
      <c r="D45" s="40"/>
      <c r="E45" s="365" t="str">
        <f>E7</f>
        <v>VYŽLOVKA – CHODNÍK V ULICI PRAŽSKÁ A JEVANSKÁ</v>
      </c>
      <c r="F45" s="366"/>
      <c r="G45" s="366"/>
      <c r="H45" s="366"/>
      <c r="I45" s="125"/>
      <c r="J45" s="40"/>
      <c r="K45" s="43"/>
    </row>
    <row r="46" spans="2:11" s="1" customFormat="1" ht="14.45" customHeight="1">
      <c r="B46" s="39"/>
      <c r="C46" s="35" t="s">
        <v>114</v>
      </c>
      <c r="D46" s="40"/>
      <c r="E46" s="40"/>
      <c r="F46" s="40"/>
      <c r="G46" s="40"/>
      <c r="H46" s="40"/>
      <c r="I46" s="125"/>
      <c r="J46" s="40"/>
      <c r="K46" s="43"/>
    </row>
    <row r="47" spans="2:11" s="1" customFormat="1" ht="17.25" customHeight="1">
      <c r="B47" s="39"/>
      <c r="C47" s="40"/>
      <c r="D47" s="40"/>
      <c r="E47" s="368" t="str">
        <f>E9</f>
        <v>VON - Vedlejší a ostatní náklady</v>
      </c>
      <c r="F47" s="367"/>
      <c r="G47" s="367"/>
      <c r="H47" s="367"/>
      <c r="I47" s="125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25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Vyžlovka</v>
      </c>
      <c r="G49" s="40"/>
      <c r="H49" s="40"/>
      <c r="I49" s="126" t="s">
        <v>25</v>
      </c>
      <c r="J49" s="127" t="str">
        <f>IF(J12="","",J12)</f>
        <v>26. 9. 2018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25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>OÚ Vyžlovka</v>
      </c>
      <c r="G51" s="40"/>
      <c r="H51" s="40"/>
      <c r="I51" s="126" t="s">
        <v>33</v>
      </c>
      <c r="J51" s="340" t="str">
        <f>E21</f>
        <v>VIN Consult, s. r. o.</v>
      </c>
      <c r="K51" s="43"/>
    </row>
    <row r="52" spans="2:47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25"/>
      <c r="J52" s="369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25"/>
      <c r="J53" s="40"/>
      <c r="K53" s="43"/>
    </row>
    <row r="54" spans="2:47" s="1" customFormat="1" ht="29.25" customHeight="1">
      <c r="B54" s="39"/>
      <c r="C54" s="151" t="s">
        <v>121</v>
      </c>
      <c r="D54" s="139"/>
      <c r="E54" s="139"/>
      <c r="F54" s="139"/>
      <c r="G54" s="139"/>
      <c r="H54" s="139"/>
      <c r="I54" s="152"/>
      <c r="J54" s="153" t="s">
        <v>122</v>
      </c>
      <c r="K54" s="154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25"/>
      <c r="J55" s="40"/>
      <c r="K55" s="43"/>
    </row>
    <row r="56" spans="2:47" s="1" customFormat="1" ht="29.25" customHeight="1">
      <c r="B56" s="39"/>
      <c r="C56" s="155" t="s">
        <v>123</v>
      </c>
      <c r="D56" s="40"/>
      <c r="E56" s="40"/>
      <c r="F56" s="40"/>
      <c r="G56" s="40"/>
      <c r="H56" s="40"/>
      <c r="I56" s="125"/>
      <c r="J56" s="135">
        <f>J83</f>
        <v>0</v>
      </c>
      <c r="K56" s="43"/>
      <c r="AU56" s="22" t="s">
        <v>124</v>
      </c>
    </row>
    <row r="57" spans="2:47" s="8" customFormat="1" ht="24.95" customHeight="1">
      <c r="B57" s="156"/>
      <c r="C57" s="157"/>
      <c r="D57" s="158" t="s">
        <v>775</v>
      </c>
      <c r="E57" s="159"/>
      <c r="F57" s="159"/>
      <c r="G57" s="159"/>
      <c r="H57" s="159"/>
      <c r="I57" s="160"/>
      <c r="J57" s="161">
        <f>J84</f>
        <v>0</v>
      </c>
      <c r="K57" s="162"/>
    </row>
    <row r="58" spans="2:47" s="9" customFormat="1" ht="19.899999999999999" customHeight="1">
      <c r="B58" s="163"/>
      <c r="C58" s="164"/>
      <c r="D58" s="165" t="s">
        <v>776</v>
      </c>
      <c r="E58" s="166"/>
      <c r="F58" s="166"/>
      <c r="G58" s="166"/>
      <c r="H58" s="166"/>
      <c r="I58" s="167"/>
      <c r="J58" s="168">
        <f>J85</f>
        <v>0</v>
      </c>
      <c r="K58" s="169"/>
    </row>
    <row r="59" spans="2:47" s="9" customFormat="1" ht="19.899999999999999" customHeight="1">
      <c r="B59" s="163"/>
      <c r="C59" s="164"/>
      <c r="D59" s="165" t="s">
        <v>777</v>
      </c>
      <c r="E59" s="166"/>
      <c r="F59" s="166"/>
      <c r="G59" s="166"/>
      <c r="H59" s="166"/>
      <c r="I59" s="167"/>
      <c r="J59" s="168">
        <f>J94</f>
        <v>0</v>
      </c>
      <c r="K59" s="169"/>
    </row>
    <row r="60" spans="2:47" s="9" customFormat="1" ht="19.899999999999999" customHeight="1">
      <c r="B60" s="163"/>
      <c r="C60" s="164"/>
      <c r="D60" s="165" t="s">
        <v>778</v>
      </c>
      <c r="E60" s="166"/>
      <c r="F60" s="166"/>
      <c r="G60" s="166"/>
      <c r="H60" s="166"/>
      <c r="I60" s="167"/>
      <c r="J60" s="168">
        <f>J97</f>
        <v>0</v>
      </c>
      <c r="K60" s="169"/>
    </row>
    <row r="61" spans="2:47" s="9" customFormat="1" ht="19.899999999999999" customHeight="1">
      <c r="B61" s="163"/>
      <c r="C61" s="164"/>
      <c r="D61" s="165" t="s">
        <v>779</v>
      </c>
      <c r="E61" s="166"/>
      <c r="F61" s="166"/>
      <c r="G61" s="166"/>
      <c r="H61" s="166"/>
      <c r="I61" s="167"/>
      <c r="J61" s="168">
        <f>J100</f>
        <v>0</v>
      </c>
      <c r="K61" s="169"/>
    </row>
    <row r="62" spans="2:47" s="9" customFormat="1" ht="19.899999999999999" customHeight="1">
      <c r="B62" s="163"/>
      <c r="C62" s="164"/>
      <c r="D62" s="165" t="s">
        <v>780</v>
      </c>
      <c r="E62" s="166"/>
      <c r="F62" s="166"/>
      <c r="G62" s="166"/>
      <c r="H62" s="166"/>
      <c r="I62" s="167"/>
      <c r="J62" s="168">
        <f>J103</f>
        <v>0</v>
      </c>
      <c r="K62" s="169"/>
    </row>
    <row r="63" spans="2:47" s="9" customFormat="1" ht="19.899999999999999" customHeight="1">
      <c r="B63" s="163"/>
      <c r="C63" s="164"/>
      <c r="D63" s="165" t="s">
        <v>781</v>
      </c>
      <c r="E63" s="166"/>
      <c r="F63" s="166"/>
      <c r="G63" s="166"/>
      <c r="H63" s="166"/>
      <c r="I63" s="167"/>
      <c r="J63" s="168">
        <f>J106</f>
        <v>0</v>
      </c>
      <c r="K63" s="169"/>
    </row>
    <row r="64" spans="2:47" s="1" customFormat="1" ht="21.75" customHeight="1">
      <c r="B64" s="39"/>
      <c r="C64" s="40"/>
      <c r="D64" s="40"/>
      <c r="E64" s="40"/>
      <c r="F64" s="40"/>
      <c r="G64" s="40"/>
      <c r="H64" s="40"/>
      <c r="I64" s="125"/>
      <c r="J64" s="40"/>
      <c r="K64" s="43"/>
    </row>
    <row r="65" spans="2:12" s="1" customFormat="1" ht="6.95" customHeight="1">
      <c r="B65" s="54"/>
      <c r="C65" s="55"/>
      <c r="D65" s="55"/>
      <c r="E65" s="55"/>
      <c r="F65" s="55"/>
      <c r="G65" s="55"/>
      <c r="H65" s="55"/>
      <c r="I65" s="146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9"/>
      <c r="J69" s="58"/>
      <c r="K69" s="58"/>
      <c r="L69" s="59"/>
    </row>
    <row r="70" spans="2:12" s="1" customFormat="1" ht="36.950000000000003" customHeight="1">
      <c r="B70" s="39"/>
      <c r="C70" s="60" t="s">
        <v>129</v>
      </c>
      <c r="D70" s="61"/>
      <c r="E70" s="61"/>
      <c r="F70" s="61"/>
      <c r="G70" s="61"/>
      <c r="H70" s="61"/>
      <c r="I70" s="170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70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70"/>
      <c r="J72" s="61"/>
      <c r="K72" s="61"/>
      <c r="L72" s="59"/>
    </row>
    <row r="73" spans="2:12" s="1" customFormat="1" ht="16.5" customHeight="1">
      <c r="B73" s="39"/>
      <c r="C73" s="61"/>
      <c r="D73" s="61"/>
      <c r="E73" s="370" t="str">
        <f>E7</f>
        <v>VYŽLOVKA – CHODNÍK V ULICI PRAŽSKÁ A JEVANSKÁ</v>
      </c>
      <c r="F73" s="371"/>
      <c r="G73" s="371"/>
      <c r="H73" s="371"/>
      <c r="I73" s="170"/>
      <c r="J73" s="61"/>
      <c r="K73" s="61"/>
      <c r="L73" s="59"/>
    </row>
    <row r="74" spans="2:12" s="1" customFormat="1" ht="14.45" customHeight="1">
      <c r="B74" s="39"/>
      <c r="C74" s="63" t="s">
        <v>114</v>
      </c>
      <c r="D74" s="61"/>
      <c r="E74" s="61"/>
      <c r="F74" s="61"/>
      <c r="G74" s="61"/>
      <c r="H74" s="61"/>
      <c r="I74" s="170"/>
      <c r="J74" s="61"/>
      <c r="K74" s="61"/>
      <c r="L74" s="59"/>
    </row>
    <row r="75" spans="2:12" s="1" customFormat="1" ht="17.25" customHeight="1">
      <c r="B75" s="39"/>
      <c r="C75" s="61"/>
      <c r="D75" s="61"/>
      <c r="E75" s="357" t="str">
        <f>E9</f>
        <v>VON - Vedlejší a ostatní náklady</v>
      </c>
      <c r="F75" s="373"/>
      <c r="G75" s="373"/>
      <c r="H75" s="373"/>
      <c r="I75" s="170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70"/>
      <c r="J76" s="61"/>
      <c r="K76" s="61"/>
      <c r="L76" s="59"/>
    </row>
    <row r="77" spans="2:12" s="1" customFormat="1" ht="18" customHeight="1">
      <c r="B77" s="39"/>
      <c r="C77" s="63" t="s">
        <v>23</v>
      </c>
      <c r="D77" s="61"/>
      <c r="E77" s="61"/>
      <c r="F77" s="173" t="str">
        <f>F12</f>
        <v>Vyžlovka</v>
      </c>
      <c r="G77" s="61"/>
      <c r="H77" s="61"/>
      <c r="I77" s="174" t="s">
        <v>25</v>
      </c>
      <c r="J77" s="71" t="str">
        <f>IF(J12="","",J12)</f>
        <v>26. 9. 2018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70"/>
      <c r="J78" s="61"/>
      <c r="K78" s="61"/>
      <c r="L78" s="59"/>
    </row>
    <row r="79" spans="2:12" s="1" customFormat="1">
      <c r="B79" s="39"/>
      <c r="C79" s="63" t="s">
        <v>27</v>
      </c>
      <c r="D79" s="61"/>
      <c r="E79" s="61"/>
      <c r="F79" s="173" t="str">
        <f>E15</f>
        <v>OÚ Vyžlovka</v>
      </c>
      <c r="G79" s="61"/>
      <c r="H79" s="61"/>
      <c r="I79" s="174" t="s">
        <v>33</v>
      </c>
      <c r="J79" s="173" t="str">
        <f>E21</f>
        <v>VIN Consult, s. r. o.</v>
      </c>
      <c r="K79" s="61"/>
      <c r="L79" s="59"/>
    </row>
    <row r="80" spans="2:12" s="1" customFormat="1" ht="14.45" customHeight="1">
      <c r="B80" s="39"/>
      <c r="C80" s="63" t="s">
        <v>31</v>
      </c>
      <c r="D80" s="61"/>
      <c r="E80" s="61"/>
      <c r="F80" s="173" t="str">
        <f>IF(E18="","",E18)</f>
        <v/>
      </c>
      <c r="G80" s="61"/>
      <c r="H80" s="61"/>
      <c r="I80" s="170"/>
      <c r="J80" s="61"/>
      <c r="K80" s="61"/>
      <c r="L80" s="59"/>
    </row>
    <row r="81" spans="2:65" s="1" customFormat="1" ht="10.35" customHeight="1">
      <c r="B81" s="39"/>
      <c r="C81" s="61"/>
      <c r="D81" s="61"/>
      <c r="E81" s="61"/>
      <c r="F81" s="61"/>
      <c r="G81" s="61"/>
      <c r="H81" s="61"/>
      <c r="I81" s="170"/>
      <c r="J81" s="61"/>
      <c r="K81" s="61"/>
      <c r="L81" s="59"/>
    </row>
    <row r="82" spans="2:65" s="10" customFormat="1" ht="29.25" customHeight="1">
      <c r="B82" s="175"/>
      <c r="C82" s="176" t="s">
        <v>130</v>
      </c>
      <c r="D82" s="177" t="s">
        <v>56</v>
      </c>
      <c r="E82" s="177" t="s">
        <v>52</v>
      </c>
      <c r="F82" s="177" t="s">
        <v>131</v>
      </c>
      <c r="G82" s="177" t="s">
        <v>132</v>
      </c>
      <c r="H82" s="177" t="s">
        <v>133</v>
      </c>
      <c r="I82" s="178" t="s">
        <v>134</v>
      </c>
      <c r="J82" s="177" t="s">
        <v>122</v>
      </c>
      <c r="K82" s="179" t="s">
        <v>135</v>
      </c>
      <c r="L82" s="180"/>
      <c r="M82" s="79" t="s">
        <v>136</v>
      </c>
      <c r="N82" s="80" t="s">
        <v>41</v>
      </c>
      <c r="O82" s="80" t="s">
        <v>137</v>
      </c>
      <c r="P82" s="80" t="s">
        <v>138</v>
      </c>
      <c r="Q82" s="80" t="s">
        <v>139</v>
      </c>
      <c r="R82" s="80" t="s">
        <v>140</v>
      </c>
      <c r="S82" s="80" t="s">
        <v>141</v>
      </c>
      <c r="T82" s="81" t="s">
        <v>142</v>
      </c>
    </row>
    <row r="83" spans="2:65" s="1" customFormat="1" ht="29.25" customHeight="1">
      <c r="B83" s="39"/>
      <c r="C83" s="85" t="s">
        <v>123</v>
      </c>
      <c r="D83" s="61"/>
      <c r="E83" s="61"/>
      <c r="F83" s="61"/>
      <c r="G83" s="61"/>
      <c r="H83" s="61"/>
      <c r="I83" s="170"/>
      <c r="J83" s="181">
        <f>BK83</f>
        <v>0</v>
      </c>
      <c r="K83" s="61"/>
      <c r="L83" s="59"/>
      <c r="M83" s="82"/>
      <c r="N83" s="83"/>
      <c r="O83" s="83"/>
      <c r="P83" s="182">
        <f>P84</f>
        <v>0</v>
      </c>
      <c r="Q83" s="83"/>
      <c r="R83" s="182">
        <f>R84</f>
        <v>0</v>
      </c>
      <c r="S83" s="83"/>
      <c r="T83" s="183">
        <f>T84</f>
        <v>0</v>
      </c>
      <c r="AT83" s="22" t="s">
        <v>70</v>
      </c>
      <c r="AU83" s="22" t="s">
        <v>124</v>
      </c>
      <c r="BK83" s="184">
        <f>BK84</f>
        <v>0</v>
      </c>
    </row>
    <row r="84" spans="2:65" s="11" customFormat="1" ht="37.35" customHeight="1">
      <c r="B84" s="185"/>
      <c r="C84" s="186"/>
      <c r="D84" s="187" t="s">
        <v>70</v>
      </c>
      <c r="E84" s="188" t="s">
        <v>782</v>
      </c>
      <c r="F84" s="188" t="s">
        <v>783</v>
      </c>
      <c r="G84" s="186"/>
      <c r="H84" s="186"/>
      <c r="I84" s="189"/>
      <c r="J84" s="190">
        <f>BK84</f>
        <v>0</v>
      </c>
      <c r="K84" s="186"/>
      <c r="L84" s="191"/>
      <c r="M84" s="192"/>
      <c r="N84" s="193"/>
      <c r="O84" s="193"/>
      <c r="P84" s="194">
        <f>P85+P94+P97+P100+P103+P106</f>
        <v>0</v>
      </c>
      <c r="Q84" s="193"/>
      <c r="R84" s="194">
        <f>R85+R94+R97+R100+R103+R106</f>
        <v>0</v>
      </c>
      <c r="S84" s="193"/>
      <c r="T84" s="195">
        <f>T85+T94+T97+T100+T103+T106</f>
        <v>0</v>
      </c>
      <c r="AR84" s="196" t="s">
        <v>174</v>
      </c>
      <c r="AT84" s="197" t="s">
        <v>70</v>
      </c>
      <c r="AU84" s="197" t="s">
        <v>71</v>
      </c>
      <c r="AY84" s="196" t="s">
        <v>145</v>
      </c>
      <c r="BK84" s="198">
        <f>BK85+BK94+BK97+BK100+BK103+BK106</f>
        <v>0</v>
      </c>
    </row>
    <row r="85" spans="2:65" s="11" customFormat="1" ht="19.899999999999999" customHeight="1">
      <c r="B85" s="185"/>
      <c r="C85" s="186"/>
      <c r="D85" s="187" t="s">
        <v>70</v>
      </c>
      <c r="E85" s="199" t="s">
        <v>784</v>
      </c>
      <c r="F85" s="199" t="s">
        <v>785</v>
      </c>
      <c r="G85" s="186"/>
      <c r="H85" s="186"/>
      <c r="I85" s="189"/>
      <c r="J85" s="200">
        <f>BK85</f>
        <v>0</v>
      </c>
      <c r="K85" s="186"/>
      <c r="L85" s="191"/>
      <c r="M85" s="192"/>
      <c r="N85" s="193"/>
      <c r="O85" s="193"/>
      <c r="P85" s="194">
        <f>SUM(P86:P93)</f>
        <v>0</v>
      </c>
      <c r="Q85" s="193"/>
      <c r="R85" s="194">
        <f>SUM(R86:R93)</f>
        <v>0</v>
      </c>
      <c r="S85" s="193"/>
      <c r="T85" s="195">
        <f>SUM(T86:T93)</f>
        <v>0</v>
      </c>
      <c r="AR85" s="196" t="s">
        <v>174</v>
      </c>
      <c r="AT85" s="197" t="s">
        <v>70</v>
      </c>
      <c r="AU85" s="197" t="s">
        <v>78</v>
      </c>
      <c r="AY85" s="196" t="s">
        <v>145</v>
      </c>
      <c r="BK85" s="198">
        <f>SUM(BK86:BK93)</f>
        <v>0</v>
      </c>
    </row>
    <row r="86" spans="2:65" s="1" customFormat="1" ht="16.5" customHeight="1">
      <c r="B86" s="39"/>
      <c r="C86" s="201" t="s">
        <v>78</v>
      </c>
      <c r="D86" s="201" t="s">
        <v>147</v>
      </c>
      <c r="E86" s="202" t="s">
        <v>786</v>
      </c>
      <c r="F86" s="203" t="s">
        <v>785</v>
      </c>
      <c r="G86" s="204" t="s">
        <v>787</v>
      </c>
      <c r="H86" s="205">
        <v>1</v>
      </c>
      <c r="I86" s="206"/>
      <c r="J86" s="207">
        <f>ROUND(I86*H86,2)</f>
        <v>0</v>
      </c>
      <c r="K86" s="203" t="s">
        <v>151</v>
      </c>
      <c r="L86" s="59"/>
      <c r="M86" s="208" t="s">
        <v>21</v>
      </c>
      <c r="N86" s="209" t="s">
        <v>42</v>
      </c>
      <c r="O86" s="40"/>
      <c r="P86" s="210">
        <f>O86*H86</f>
        <v>0</v>
      </c>
      <c r="Q86" s="210">
        <v>0</v>
      </c>
      <c r="R86" s="210">
        <f>Q86*H86</f>
        <v>0</v>
      </c>
      <c r="S86" s="210">
        <v>0</v>
      </c>
      <c r="T86" s="211">
        <f>S86*H86</f>
        <v>0</v>
      </c>
      <c r="AR86" s="22" t="s">
        <v>788</v>
      </c>
      <c r="AT86" s="22" t="s">
        <v>147</v>
      </c>
      <c r="AU86" s="22" t="s">
        <v>80</v>
      </c>
      <c r="AY86" s="22" t="s">
        <v>145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22" t="s">
        <v>78</v>
      </c>
      <c r="BK86" s="212">
        <f>ROUND(I86*H86,2)</f>
        <v>0</v>
      </c>
      <c r="BL86" s="22" t="s">
        <v>788</v>
      </c>
      <c r="BM86" s="22" t="s">
        <v>789</v>
      </c>
    </row>
    <row r="87" spans="2:65" s="1" customFormat="1" ht="13.5">
      <c r="B87" s="39"/>
      <c r="C87" s="61"/>
      <c r="D87" s="213" t="s">
        <v>154</v>
      </c>
      <c r="E87" s="61"/>
      <c r="F87" s="214" t="s">
        <v>785</v>
      </c>
      <c r="G87" s="61"/>
      <c r="H87" s="61"/>
      <c r="I87" s="170"/>
      <c r="J87" s="61"/>
      <c r="K87" s="61"/>
      <c r="L87" s="59"/>
      <c r="M87" s="215"/>
      <c r="N87" s="40"/>
      <c r="O87" s="40"/>
      <c r="P87" s="40"/>
      <c r="Q87" s="40"/>
      <c r="R87" s="40"/>
      <c r="S87" s="40"/>
      <c r="T87" s="76"/>
      <c r="AT87" s="22" t="s">
        <v>154</v>
      </c>
      <c r="AU87" s="22" t="s">
        <v>80</v>
      </c>
    </row>
    <row r="88" spans="2:65" s="1" customFormat="1" ht="67.5">
      <c r="B88" s="39"/>
      <c r="C88" s="61"/>
      <c r="D88" s="213" t="s">
        <v>333</v>
      </c>
      <c r="E88" s="61"/>
      <c r="F88" s="243" t="s">
        <v>790</v>
      </c>
      <c r="G88" s="61"/>
      <c r="H88" s="61"/>
      <c r="I88" s="170"/>
      <c r="J88" s="61"/>
      <c r="K88" s="61"/>
      <c r="L88" s="59"/>
      <c r="M88" s="215"/>
      <c r="N88" s="40"/>
      <c r="O88" s="40"/>
      <c r="P88" s="40"/>
      <c r="Q88" s="40"/>
      <c r="R88" s="40"/>
      <c r="S88" s="40"/>
      <c r="T88" s="76"/>
      <c r="AT88" s="22" t="s">
        <v>333</v>
      </c>
      <c r="AU88" s="22" t="s">
        <v>80</v>
      </c>
    </row>
    <row r="89" spans="2:65" s="1" customFormat="1" ht="16.5" customHeight="1">
      <c r="B89" s="39"/>
      <c r="C89" s="201" t="s">
        <v>80</v>
      </c>
      <c r="D89" s="201" t="s">
        <v>147</v>
      </c>
      <c r="E89" s="202" t="s">
        <v>791</v>
      </c>
      <c r="F89" s="203" t="s">
        <v>792</v>
      </c>
      <c r="G89" s="204" t="s">
        <v>787</v>
      </c>
      <c r="H89" s="205">
        <v>1</v>
      </c>
      <c r="I89" s="206"/>
      <c r="J89" s="207">
        <f>ROUND(I89*H89,2)</f>
        <v>0</v>
      </c>
      <c r="K89" s="203" t="s">
        <v>151</v>
      </c>
      <c r="L89" s="59"/>
      <c r="M89" s="208" t="s">
        <v>21</v>
      </c>
      <c r="N89" s="209" t="s">
        <v>42</v>
      </c>
      <c r="O89" s="40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22" t="s">
        <v>788</v>
      </c>
      <c r="AT89" s="22" t="s">
        <v>147</v>
      </c>
      <c r="AU89" s="22" t="s">
        <v>80</v>
      </c>
      <c r="AY89" s="22" t="s">
        <v>145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22" t="s">
        <v>78</v>
      </c>
      <c r="BK89" s="212">
        <f>ROUND(I89*H89,2)</f>
        <v>0</v>
      </c>
      <c r="BL89" s="22" t="s">
        <v>788</v>
      </c>
      <c r="BM89" s="22" t="s">
        <v>793</v>
      </c>
    </row>
    <row r="90" spans="2:65" s="1" customFormat="1" ht="13.5">
      <c r="B90" s="39"/>
      <c r="C90" s="61"/>
      <c r="D90" s="213" t="s">
        <v>154</v>
      </c>
      <c r="E90" s="61"/>
      <c r="F90" s="214" t="s">
        <v>792</v>
      </c>
      <c r="G90" s="61"/>
      <c r="H90" s="61"/>
      <c r="I90" s="170"/>
      <c r="J90" s="61"/>
      <c r="K90" s="61"/>
      <c r="L90" s="59"/>
      <c r="M90" s="215"/>
      <c r="N90" s="40"/>
      <c r="O90" s="40"/>
      <c r="P90" s="40"/>
      <c r="Q90" s="40"/>
      <c r="R90" s="40"/>
      <c r="S90" s="40"/>
      <c r="T90" s="76"/>
      <c r="AT90" s="22" t="s">
        <v>154</v>
      </c>
      <c r="AU90" s="22" t="s">
        <v>80</v>
      </c>
    </row>
    <row r="91" spans="2:65" s="1" customFormat="1" ht="27">
      <c r="B91" s="39"/>
      <c r="C91" s="61"/>
      <c r="D91" s="213" t="s">
        <v>333</v>
      </c>
      <c r="E91" s="61"/>
      <c r="F91" s="243" t="s">
        <v>794</v>
      </c>
      <c r="G91" s="61"/>
      <c r="H91" s="61"/>
      <c r="I91" s="170"/>
      <c r="J91" s="61"/>
      <c r="K91" s="61"/>
      <c r="L91" s="59"/>
      <c r="M91" s="215"/>
      <c r="N91" s="40"/>
      <c r="O91" s="40"/>
      <c r="P91" s="40"/>
      <c r="Q91" s="40"/>
      <c r="R91" s="40"/>
      <c r="S91" s="40"/>
      <c r="T91" s="76"/>
      <c r="AT91" s="22" t="s">
        <v>333</v>
      </c>
      <c r="AU91" s="22" t="s">
        <v>80</v>
      </c>
    </row>
    <row r="92" spans="2:65" s="1" customFormat="1" ht="16.5" customHeight="1">
      <c r="B92" s="39"/>
      <c r="C92" s="201" t="s">
        <v>88</v>
      </c>
      <c r="D92" s="201" t="s">
        <v>147</v>
      </c>
      <c r="E92" s="202" t="s">
        <v>795</v>
      </c>
      <c r="F92" s="203" t="s">
        <v>796</v>
      </c>
      <c r="G92" s="204" t="s">
        <v>311</v>
      </c>
      <c r="H92" s="205">
        <v>1</v>
      </c>
      <c r="I92" s="206"/>
      <c r="J92" s="207">
        <f>ROUND(I92*H92,2)</f>
        <v>0</v>
      </c>
      <c r="K92" s="203" t="s">
        <v>151</v>
      </c>
      <c r="L92" s="59"/>
      <c r="M92" s="208" t="s">
        <v>21</v>
      </c>
      <c r="N92" s="209" t="s">
        <v>42</v>
      </c>
      <c r="O92" s="40"/>
      <c r="P92" s="210">
        <f>O92*H92</f>
        <v>0</v>
      </c>
      <c r="Q92" s="210">
        <v>0</v>
      </c>
      <c r="R92" s="210">
        <f>Q92*H92</f>
        <v>0</v>
      </c>
      <c r="S92" s="210">
        <v>0</v>
      </c>
      <c r="T92" s="211">
        <f>S92*H92</f>
        <v>0</v>
      </c>
      <c r="AR92" s="22" t="s">
        <v>788</v>
      </c>
      <c r="AT92" s="22" t="s">
        <v>147</v>
      </c>
      <c r="AU92" s="22" t="s">
        <v>80</v>
      </c>
      <c r="AY92" s="22" t="s">
        <v>145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22" t="s">
        <v>78</v>
      </c>
      <c r="BK92" s="212">
        <f>ROUND(I92*H92,2)</f>
        <v>0</v>
      </c>
      <c r="BL92" s="22" t="s">
        <v>788</v>
      </c>
      <c r="BM92" s="22" t="s">
        <v>797</v>
      </c>
    </row>
    <row r="93" spans="2:65" s="1" customFormat="1" ht="13.5">
      <c r="B93" s="39"/>
      <c r="C93" s="61"/>
      <c r="D93" s="213" t="s">
        <v>154</v>
      </c>
      <c r="E93" s="61"/>
      <c r="F93" s="214" t="s">
        <v>796</v>
      </c>
      <c r="G93" s="61"/>
      <c r="H93" s="61"/>
      <c r="I93" s="170"/>
      <c r="J93" s="61"/>
      <c r="K93" s="61"/>
      <c r="L93" s="59"/>
      <c r="M93" s="215"/>
      <c r="N93" s="40"/>
      <c r="O93" s="40"/>
      <c r="P93" s="40"/>
      <c r="Q93" s="40"/>
      <c r="R93" s="40"/>
      <c r="S93" s="40"/>
      <c r="T93" s="76"/>
      <c r="AT93" s="22" t="s">
        <v>154</v>
      </c>
      <c r="AU93" s="22" t="s">
        <v>80</v>
      </c>
    </row>
    <row r="94" spans="2:65" s="11" customFormat="1" ht="29.85" customHeight="1">
      <c r="B94" s="185"/>
      <c r="C94" s="186"/>
      <c r="D94" s="187" t="s">
        <v>70</v>
      </c>
      <c r="E94" s="199" t="s">
        <v>798</v>
      </c>
      <c r="F94" s="199" t="s">
        <v>799</v>
      </c>
      <c r="G94" s="186"/>
      <c r="H94" s="186"/>
      <c r="I94" s="189"/>
      <c r="J94" s="200">
        <f>BK94</f>
        <v>0</v>
      </c>
      <c r="K94" s="186"/>
      <c r="L94" s="191"/>
      <c r="M94" s="192"/>
      <c r="N94" s="193"/>
      <c r="O94" s="193"/>
      <c r="P94" s="194">
        <f>SUM(P95:P96)</f>
        <v>0</v>
      </c>
      <c r="Q94" s="193"/>
      <c r="R94" s="194">
        <f>SUM(R95:R96)</f>
        <v>0</v>
      </c>
      <c r="S94" s="193"/>
      <c r="T94" s="195">
        <f>SUM(T95:T96)</f>
        <v>0</v>
      </c>
      <c r="AR94" s="196" t="s">
        <v>174</v>
      </c>
      <c r="AT94" s="197" t="s">
        <v>70</v>
      </c>
      <c r="AU94" s="197" t="s">
        <v>78</v>
      </c>
      <c r="AY94" s="196" t="s">
        <v>145</v>
      </c>
      <c r="BK94" s="198">
        <f>SUM(BK95:BK96)</f>
        <v>0</v>
      </c>
    </row>
    <row r="95" spans="2:65" s="1" customFormat="1" ht="16.5" customHeight="1">
      <c r="B95" s="39"/>
      <c r="C95" s="201" t="s">
        <v>152</v>
      </c>
      <c r="D95" s="201" t="s">
        <v>147</v>
      </c>
      <c r="E95" s="202" t="s">
        <v>800</v>
      </c>
      <c r="F95" s="203" t="s">
        <v>799</v>
      </c>
      <c r="G95" s="204" t="s">
        <v>311</v>
      </c>
      <c r="H95" s="205">
        <v>1</v>
      </c>
      <c r="I95" s="206"/>
      <c r="J95" s="207">
        <f>ROUND(I95*H95,2)</f>
        <v>0</v>
      </c>
      <c r="K95" s="203" t="s">
        <v>151</v>
      </c>
      <c r="L95" s="59"/>
      <c r="M95" s="208" t="s">
        <v>21</v>
      </c>
      <c r="N95" s="209" t="s">
        <v>42</v>
      </c>
      <c r="O95" s="40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2" t="s">
        <v>788</v>
      </c>
      <c r="AT95" s="22" t="s">
        <v>147</v>
      </c>
      <c r="AU95" s="22" t="s">
        <v>80</v>
      </c>
      <c r="AY95" s="22" t="s">
        <v>145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2" t="s">
        <v>78</v>
      </c>
      <c r="BK95" s="212">
        <f>ROUND(I95*H95,2)</f>
        <v>0</v>
      </c>
      <c r="BL95" s="22" t="s">
        <v>788</v>
      </c>
      <c r="BM95" s="22" t="s">
        <v>801</v>
      </c>
    </row>
    <row r="96" spans="2:65" s="1" customFormat="1" ht="13.5">
      <c r="B96" s="39"/>
      <c r="C96" s="61"/>
      <c r="D96" s="213" t="s">
        <v>154</v>
      </c>
      <c r="E96" s="61"/>
      <c r="F96" s="214" t="s">
        <v>799</v>
      </c>
      <c r="G96" s="61"/>
      <c r="H96" s="61"/>
      <c r="I96" s="170"/>
      <c r="J96" s="61"/>
      <c r="K96" s="61"/>
      <c r="L96" s="59"/>
      <c r="M96" s="215"/>
      <c r="N96" s="40"/>
      <c r="O96" s="40"/>
      <c r="P96" s="40"/>
      <c r="Q96" s="40"/>
      <c r="R96" s="40"/>
      <c r="S96" s="40"/>
      <c r="T96" s="76"/>
      <c r="AT96" s="22" t="s">
        <v>154</v>
      </c>
      <c r="AU96" s="22" t="s">
        <v>80</v>
      </c>
    </row>
    <row r="97" spans="2:65" s="11" customFormat="1" ht="29.85" customHeight="1">
      <c r="B97" s="185"/>
      <c r="C97" s="186"/>
      <c r="D97" s="187" t="s">
        <v>70</v>
      </c>
      <c r="E97" s="199" t="s">
        <v>802</v>
      </c>
      <c r="F97" s="199" t="s">
        <v>803</v>
      </c>
      <c r="G97" s="186"/>
      <c r="H97" s="186"/>
      <c r="I97" s="189"/>
      <c r="J97" s="200">
        <f>BK97</f>
        <v>0</v>
      </c>
      <c r="K97" s="186"/>
      <c r="L97" s="191"/>
      <c r="M97" s="192"/>
      <c r="N97" s="193"/>
      <c r="O97" s="193"/>
      <c r="P97" s="194">
        <f>SUM(P98:P99)</f>
        <v>0</v>
      </c>
      <c r="Q97" s="193"/>
      <c r="R97" s="194">
        <f>SUM(R98:R99)</f>
        <v>0</v>
      </c>
      <c r="S97" s="193"/>
      <c r="T97" s="195">
        <f>SUM(T98:T99)</f>
        <v>0</v>
      </c>
      <c r="AR97" s="196" t="s">
        <v>174</v>
      </c>
      <c r="AT97" s="197" t="s">
        <v>70</v>
      </c>
      <c r="AU97" s="197" t="s">
        <v>78</v>
      </c>
      <c r="AY97" s="196" t="s">
        <v>145</v>
      </c>
      <c r="BK97" s="198">
        <f>SUM(BK98:BK99)</f>
        <v>0</v>
      </c>
    </row>
    <row r="98" spans="2:65" s="1" customFormat="1" ht="16.5" customHeight="1">
      <c r="B98" s="39"/>
      <c r="C98" s="201" t="s">
        <v>174</v>
      </c>
      <c r="D98" s="201" t="s">
        <v>147</v>
      </c>
      <c r="E98" s="202" t="s">
        <v>804</v>
      </c>
      <c r="F98" s="203" t="s">
        <v>805</v>
      </c>
      <c r="G98" s="204" t="s">
        <v>311</v>
      </c>
      <c r="H98" s="205">
        <v>1</v>
      </c>
      <c r="I98" s="206"/>
      <c r="J98" s="207">
        <f>ROUND(I98*H98,2)</f>
        <v>0</v>
      </c>
      <c r="K98" s="203" t="s">
        <v>151</v>
      </c>
      <c r="L98" s="59"/>
      <c r="M98" s="208" t="s">
        <v>21</v>
      </c>
      <c r="N98" s="209" t="s">
        <v>42</v>
      </c>
      <c r="O98" s="40"/>
      <c r="P98" s="210">
        <f>O98*H98</f>
        <v>0</v>
      </c>
      <c r="Q98" s="210">
        <v>0</v>
      </c>
      <c r="R98" s="210">
        <f>Q98*H98</f>
        <v>0</v>
      </c>
      <c r="S98" s="210">
        <v>0</v>
      </c>
      <c r="T98" s="211">
        <f>S98*H98</f>
        <v>0</v>
      </c>
      <c r="AR98" s="22" t="s">
        <v>788</v>
      </c>
      <c r="AT98" s="22" t="s">
        <v>147</v>
      </c>
      <c r="AU98" s="22" t="s">
        <v>80</v>
      </c>
      <c r="AY98" s="22" t="s">
        <v>145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22" t="s">
        <v>78</v>
      </c>
      <c r="BK98" s="212">
        <f>ROUND(I98*H98,2)</f>
        <v>0</v>
      </c>
      <c r="BL98" s="22" t="s">
        <v>788</v>
      </c>
      <c r="BM98" s="22" t="s">
        <v>806</v>
      </c>
    </row>
    <row r="99" spans="2:65" s="1" customFormat="1" ht="13.5">
      <c r="B99" s="39"/>
      <c r="C99" s="61"/>
      <c r="D99" s="213" t="s">
        <v>154</v>
      </c>
      <c r="E99" s="61"/>
      <c r="F99" s="214" t="s">
        <v>805</v>
      </c>
      <c r="G99" s="61"/>
      <c r="H99" s="61"/>
      <c r="I99" s="170"/>
      <c r="J99" s="61"/>
      <c r="K99" s="61"/>
      <c r="L99" s="59"/>
      <c r="M99" s="215"/>
      <c r="N99" s="40"/>
      <c r="O99" s="40"/>
      <c r="P99" s="40"/>
      <c r="Q99" s="40"/>
      <c r="R99" s="40"/>
      <c r="S99" s="40"/>
      <c r="T99" s="76"/>
      <c r="AT99" s="22" t="s">
        <v>154</v>
      </c>
      <c r="AU99" s="22" t="s">
        <v>80</v>
      </c>
    </row>
    <row r="100" spans="2:65" s="11" customFormat="1" ht="29.85" customHeight="1">
      <c r="B100" s="185"/>
      <c r="C100" s="186"/>
      <c r="D100" s="187" t="s">
        <v>70</v>
      </c>
      <c r="E100" s="199" t="s">
        <v>807</v>
      </c>
      <c r="F100" s="199" t="s">
        <v>808</v>
      </c>
      <c r="G100" s="186"/>
      <c r="H100" s="186"/>
      <c r="I100" s="189"/>
      <c r="J100" s="200">
        <f>BK100</f>
        <v>0</v>
      </c>
      <c r="K100" s="186"/>
      <c r="L100" s="191"/>
      <c r="M100" s="192"/>
      <c r="N100" s="193"/>
      <c r="O100" s="193"/>
      <c r="P100" s="194">
        <f>SUM(P101:P102)</f>
        <v>0</v>
      </c>
      <c r="Q100" s="193"/>
      <c r="R100" s="194">
        <f>SUM(R101:R102)</f>
        <v>0</v>
      </c>
      <c r="S100" s="193"/>
      <c r="T100" s="195">
        <f>SUM(T101:T102)</f>
        <v>0</v>
      </c>
      <c r="AR100" s="196" t="s">
        <v>174</v>
      </c>
      <c r="AT100" s="197" t="s">
        <v>70</v>
      </c>
      <c r="AU100" s="197" t="s">
        <v>78</v>
      </c>
      <c r="AY100" s="196" t="s">
        <v>145</v>
      </c>
      <c r="BK100" s="198">
        <f>SUM(BK101:BK102)</f>
        <v>0</v>
      </c>
    </row>
    <row r="101" spans="2:65" s="1" customFormat="1" ht="16.5" customHeight="1">
      <c r="B101" s="39"/>
      <c r="C101" s="201" t="s">
        <v>180</v>
      </c>
      <c r="D101" s="201" t="s">
        <v>147</v>
      </c>
      <c r="E101" s="202" t="s">
        <v>809</v>
      </c>
      <c r="F101" s="203" t="s">
        <v>808</v>
      </c>
      <c r="G101" s="204" t="s">
        <v>311</v>
      </c>
      <c r="H101" s="205">
        <v>1</v>
      </c>
      <c r="I101" s="206"/>
      <c r="J101" s="207">
        <f>ROUND(I101*H101,2)</f>
        <v>0</v>
      </c>
      <c r="K101" s="203" t="s">
        <v>151</v>
      </c>
      <c r="L101" s="59"/>
      <c r="M101" s="208" t="s">
        <v>21</v>
      </c>
      <c r="N101" s="209" t="s">
        <v>42</v>
      </c>
      <c r="O101" s="40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2" t="s">
        <v>788</v>
      </c>
      <c r="AT101" s="22" t="s">
        <v>147</v>
      </c>
      <c r="AU101" s="22" t="s">
        <v>80</v>
      </c>
      <c r="AY101" s="22" t="s">
        <v>145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2" t="s">
        <v>78</v>
      </c>
      <c r="BK101" s="212">
        <f>ROUND(I101*H101,2)</f>
        <v>0</v>
      </c>
      <c r="BL101" s="22" t="s">
        <v>788</v>
      </c>
      <c r="BM101" s="22" t="s">
        <v>810</v>
      </c>
    </row>
    <row r="102" spans="2:65" s="1" customFormat="1" ht="13.5">
      <c r="B102" s="39"/>
      <c r="C102" s="61"/>
      <c r="D102" s="213" t="s">
        <v>154</v>
      </c>
      <c r="E102" s="61"/>
      <c r="F102" s="214" t="s">
        <v>808</v>
      </c>
      <c r="G102" s="61"/>
      <c r="H102" s="61"/>
      <c r="I102" s="170"/>
      <c r="J102" s="61"/>
      <c r="K102" s="61"/>
      <c r="L102" s="59"/>
      <c r="M102" s="215"/>
      <c r="N102" s="40"/>
      <c r="O102" s="40"/>
      <c r="P102" s="40"/>
      <c r="Q102" s="40"/>
      <c r="R102" s="40"/>
      <c r="S102" s="40"/>
      <c r="T102" s="76"/>
      <c r="AT102" s="22" t="s">
        <v>154</v>
      </c>
      <c r="AU102" s="22" t="s">
        <v>80</v>
      </c>
    </row>
    <row r="103" spans="2:65" s="11" customFormat="1" ht="29.85" customHeight="1">
      <c r="B103" s="185"/>
      <c r="C103" s="186"/>
      <c r="D103" s="187" t="s">
        <v>70</v>
      </c>
      <c r="E103" s="199" t="s">
        <v>811</v>
      </c>
      <c r="F103" s="199" t="s">
        <v>812</v>
      </c>
      <c r="G103" s="186"/>
      <c r="H103" s="186"/>
      <c r="I103" s="189"/>
      <c r="J103" s="200">
        <f>BK103</f>
        <v>0</v>
      </c>
      <c r="K103" s="186"/>
      <c r="L103" s="191"/>
      <c r="M103" s="192"/>
      <c r="N103" s="193"/>
      <c r="O103" s="193"/>
      <c r="P103" s="194">
        <f>SUM(P104:P105)</f>
        <v>0</v>
      </c>
      <c r="Q103" s="193"/>
      <c r="R103" s="194">
        <f>SUM(R104:R105)</f>
        <v>0</v>
      </c>
      <c r="S103" s="193"/>
      <c r="T103" s="195">
        <f>SUM(T104:T105)</f>
        <v>0</v>
      </c>
      <c r="AR103" s="196" t="s">
        <v>174</v>
      </c>
      <c r="AT103" s="197" t="s">
        <v>70</v>
      </c>
      <c r="AU103" s="197" t="s">
        <v>78</v>
      </c>
      <c r="AY103" s="196" t="s">
        <v>145</v>
      </c>
      <c r="BK103" s="198">
        <f>SUM(BK104:BK105)</f>
        <v>0</v>
      </c>
    </row>
    <row r="104" spans="2:65" s="1" customFormat="1" ht="16.5" customHeight="1">
      <c r="B104" s="39"/>
      <c r="C104" s="201" t="s">
        <v>186</v>
      </c>
      <c r="D104" s="201" t="s">
        <v>147</v>
      </c>
      <c r="E104" s="202" t="s">
        <v>813</v>
      </c>
      <c r="F104" s="203" t="s">
        <v>812</v>
      </c>
      <c r="G104" s="204" t="s">
        <v>311</v>
      </c>
      <c r="H104" s="205">
        <v>1</v>
      </c>
      <c r="I104" s="206"/>
      <c r="J104" s="207">
        <f>ROUND(I104*H104,2)</f>
        <v>0</v>
      </c>
      <c r="K104" s="203" t="s">
        <v>151</v>
      </c>
      <c r="L104" s="59"/>
      <c r="M104" s="208" t="s">
        <v>21</v>
      </c>
      <c r="N104" s="209" t="s">
        <v>42</v>
      </c>
      <c r="O104" s="40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22" t="s">
        <v>788</v>
      </c>
      <c r="AT104" s="22" t="s">
        <v>147</v>
      </c>
      <c r="AU104" s="22" t="s">
        <v>80</v>
      </c>
      <c r="AY104" s="22" t="s">
        <v>145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2" t="s">
        <v>78</v>
      </c>
      <c r="BK104" s="212">
        <f>ROUND(I104*H104,2)</f>
        <v>0</v>
      </c>
      <c r="BL104" s="22" t="s">
        <v>788</v>
      </c>
      <c r="BM104" s="22" t="s">
        <v>814</v>
      </c>
    </row>
    <row r="105" spans="2:65" s="1" customFormat="1" ht="13.5">
      <c r="B105" s="39"/>
      <c r="C105" s="61"/>
      <c r="D105" s="213" t="s">
        <v>154</v>
      </c>
      <c r="E105" s="61"/>
      <c r="F105" s="214" t="s">
        <v>812</v>
      </c>
      <c r="G105" s="61"/>
      <c r="H105" s="61"/>
      <c r="I105" s="170"/>
      <c r="J105" s="61"/>
      <c r="K105" s="61"/>
      <c r="L105" s="59"/>
      <c r="M105" s="215"/>
      <c r="N105" s="40"/>
      <c r="O105" s="40"/>
      <c r="P105" s="40"/>
      <c r="Q105" s="40"/>
      <c r="R105" s="40"/>
      <c r="S105" s="40"/>
      <c r="T105" s="76"/>
      <c r="AT105" s="22" t="s">
        <v>154</v>
      </c>
      <c r="AU105" s="22" t="s">
        <v>80</v>
      </c>
    </row>
    <row r="106" spans="2:65" s="11" customFormat="1" ht="29.85" customHeight="1">
      <c r="B106" s="185"/>
      <c r="C106" s="186"/>
      <c r="D106" s="187" t="s">
        <v>70</v>
      </c>
      <c r="E106" s="199" t="s">
        <v>815</v>
      </c>
      <c r="F106" s="199" t="s">
        <v>816</v>
      </c>
      <c r="G106" s="186"/>
      <c r="H106" s="186"/>
      <c r="I106" s="189"/>
      <c r="J106" s="200">
        <f>BK106</f>
        <v>0</v>
      </c>
      <c r="K106" s="186"/>
      <c r="L106" s="191"/>
      <c r="M106" s="192"/>
      <c r="N106" s="193"/>
      <c r="O106" s="193"/>
      <c r="P106" s="194">
        <f>SUM(P107:P109)</f>
        <v>0</v>
      </c>
      <c r="Q106" s="193"/>
      <c r="R106" s="194">
        <f>SUM(R107:R109)</f>
        <v>0</v>
      </c>
      <c r="S106" s="193"/>
      <c r="T106" s="195">
        <f>SUM(T107:T109)</f>
        <v>0</v>
      </c>
      <c r="AR106" s="196" t="s">
        <v>174</v>
      </c>
      <c r="AT106" s="197" t="s">
        <v>70</v>
      </c>
      <c r="AU106" s="197" t="s">
        <v>78</v>
      </c>
      <c r="AY106" s="196" t="s">
        <v>145</v>
      </c>
      <c r="BK106" s="198">
        <f>SUM(BK107:BK109)</f>
        <v>0</v>
      </c>
    </row>
    <row r="107" spans="2:65" s="1" customFormat="1" ht="16.5" customHeight="1">
      <c r="B107" s="39"/>
      <c r="C107" s="201" t="s">
        <v>192</v>
      </c>
      <c r="D107" s="201" t="s">
        <v>147</v>
      </c>
      <c r="E107" s="202" t="s">
        <v>817</v>
      </c>
      <c r="F107" s="203" t="s">
        <v>818</v>
      </c>
      <c r="G107" s="204" t="s">
        <v>311</v>
      </c>
      <c r="H107" s="205">
        <v>1</v>
      </c>
      <c r="I107" s="206"/>
      <c r="J107" s="207">
        <f>ROUND(I107*H107,2)</f>
        <v>0</v>
      </c>
      <c r="K107" s="203" t="s">
        <v>151</v>
      </c>
      <c r="L107" s="59"/>
      <c r="M107" s="208" t="s">
        <v>21</v>
      </c>
      <c r="N107" s="209" t="s">
        <v>42</v>
      </c>
      <c r="O107" s="40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22" t="s">
        <v>788</v>
      </c>
      <c r="AT107" s="22" t="s">
        <v>147</v>
      </c>
      <c r="AU107" s="22" t="s">
        <v>80</v>
      </c>
      <c r="AY107" s="22" t="s">
        <v>145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2" t="s">
        <v>78</v>
      </c>
      <c r="BK107" s="212">
        <f>ROUND(I107*H107,2)</f>
        <v>0</v>
      </c>
      <c r="BL107" s="22" t="s">
        <v>788</v>
      </c>
      <c r="BM107" s="22" t="s">
        <v>819</v>
      </c>
    </row>
    <row r="108" spans="2:65" s="1" customFormat="1" ht="13.5">
      <c r="B108" s="39"/>
      <c r="C108" s="61"/>
      <c r="D108" s="213" t="s">
        <v>154</v>
      </c>
      <c r="E108" s="61"/>
      <c r="F108" s="214" t="s">
        <v>818</v>
      </c>
      <c r="G108" s="61"/>
      <c r="H108" s="61"/>
      <c r="I108" s="170"/>
      <c r="J108" s="61"/>
      <c r="K108" s="61"/>
      <c r="L108" s="59"/>
      <c r="M108" s="215"/>
      <c r="N108" s="40"/>
      <c r="O108" s="40"/>
      <c r="P108" s="40"/>
      <c r="Q108" s="40"/>
      <c r="R108" s="40"/>
      <c r="S108" s="40"/>
      <c r="T108" s="76"/>
      <c r="AT108" s="22" t="s">
        <v>154</v>
      </c>
      <c r="AU108" s="22" t="s">
        <v>80</v>
      </c>
    </row>
    <row r="109" spans="2:65" s="12" customFormat="1" ht="13.5">
      <c r="B109" s="216"/>
      <c r="C109" s="217"/>
      <c r="D109" s="213" t="s">
        <v>156</v>
      </c>
      <c r="E109" s="218" t="s">
        <v>21</v>
      </c>
      <c r="F109" s="219" t="s">
        <v>820</v>
      </c>
      <c r="G109" s="217"/>
      <c r="H109" s="220">
        <v>1</v>
      </c>
      <c r="I109" s="221"/>
      <c r="J109" s="217"/>
      <c r="K109" s="217"/>
      <c r="L109" s="222"/>
      <c r="M109" s="227"/>
      <c r="N109" s="228"/>
      <c r="O109" s="228"/>
      <c r="P109" s="228"/>
      <c r="Q109" s="228"/>
      <c r="R109" s="228"/>
      <c r="S109" s="228"/>
      <c r="T109" s="229"/>
      <c r="AT109" s="226" t="s">
        <v>156</v>
      </c>
      <c r="AU109" s="226" t="s">
        <v>80</v>
      </c>
      <c r="AV109" s="12" t="s">
        <v>80</v>
      </c>
      <c r="AW109" s="12" t="s">
        <v>35</v>
      </c>
      <c r="AX109" s="12" t="s">
        <v>71</v>
      </c>
      <c r="AY109" s="226" t="s">
        <v>145</v>
      </c>
    </row>
    <row r="110" spans="2:65" s="1" customFormat="1" ht="6.95" customHeight="1">
      <c r="B110" s="54"/>
      <c r="C110" s="55"/>
      <c r="D110" s="55"/>
      <c r="E110" s="55"/>
      <c r="F110" s="55"/>
      <c r="G110" s="55"/>
      <c r="H110" s="55"/>
      <c r="I110" s="146"/>
      <c r="J110" s="55"/>
      <c r="K110" s="55"/>
      <c r="L110" s="59"/>
    </row>
  </sheetData>
  <sheetProtection algorithmName="SHA-512" hashValue="N2QSRye8E4wIFgk/mrD5fvoOBQ9XS6skAV8WUZDqpYolr5bUWXmZ3Jh2Z8GkPbFCMMYzRdbBoGAxyjHijzDtbA==" saltValue="jVkqYX6Ktn+8bGj32ZiqvitM9r/W+pZjHMN/+6FtQmMBbvMaVaIyC+S/dkz7884HlJ0zaYHgTXhgzEZZDsi5Gg==" spinCount="100000" sheet="1" objects="1" scenarios="1" formatColumns="0" formatRows="0" autoFilter="0"/>
  <autoFilter ref="C82:K109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44" customWidth="1"/>
    <col min="2" max="2" width="1.6640625" style="244" customWidth="1"/>
    <col min="3" max="4" width="5" style="244" customWidth="1"/>
    <col min="5" max="5" width="11.6640625" style="244" customWidth="1"/>
    <col min="6" max="6" width="9.1640625" style="244" customWidth="1"/>
    <col min="7" max="7" width="5" style="244" customWidth="1"/>
    <col min="8" max="8" width="77.83203125" style="244" customWidth="1"/>
    <col min="9" max="10" width="20" style="244" customWidth="1"/>
    <col min="11" max="11" width="1.6640625" style="244" customWidth="1"/>
  </cols>
  <sheetData>
    <row r="1" spans="2:11" ht="37.5" customHeight="1"/>
    <row r="2" spans="2:1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3" customFormat="1" ht="45" customHeight="1">
      <c r="B3" s="248"/>
      <c r="C3" s="379" t="s">
        <v>821</v>
      </c>
      <c r="D3" s="379"/>
      <c r="E3" s="379"/>
      <c r="F3" s="379"/>
      <c r="G3" s="379"/>
      <c r="H3" s="379"/>
      <c r="I3" s="379"/>
      <c r="J3" s="379"/>
      <c r="K3" s="249"/>
    </row>
    <row r="4" spans="2:11" ht="25.5" customHeight="1">
      <c r="B4" s="250"/>
      <c r="C4" s="383" t="s">
        <v>822</v>
      </c>
      <c r="D4" s="383"/>
      <c r="E4" s="383"/>
      <c r="F4" s="383"/>
      <c r="G4" s="383"/>
      <c r="H4" s="383"/>
      <c r="I4" s="383"/>
      <c r="J4" s="383"/>
      <c r="K4" s="251"/>
    </row>
    <row r="5" spans="2:11" ht="5.25" customHeight="1">
      <c r="B5" s="250"/>
      <c r="C5" s="252"/>
      <c r="D5" s="252"/>
      <c r="E5" s="252"/>
      <c r="F5" s="252"/>
      <c r="G5" s="252"/>
      <c r="H5" s="252"/>
      <c r="I5" s="252"/>
      <c r="J5" s="252"/>
      <c r="K5" s="251"/>
    </row>
    <row r="6" spans="2:11" ht="15" customHeight="1">
      <c r="B6" s="250"/>
      <c r="C6" s="381" t="s">
        <v>823</v>
      </c>
      <c r="D6" s="381"/>
      <c r="E6" s="381"/>
      <c r="F6" s="381"/>
      <c r="G6" s="381"/>
      <c r="H6" s="381"/>
      <c r="I6" s="381"/>
      <c r="J6" s="381"/>
      <c r="K6" s="251"/>
    </row>
    <row r="7" spans="2:11" ht="15" customHeight="1">
      <c r="B7" s="254"/>
      <c r="C7" s="381" t="s">
        <v>824</v>
      </c>
      <c r="D7" s="381"/>
      <c r="E7" s="381"/>
      <c r="F7" s="381"/>
      <c r="G7" s="381"/>
      <c r="H7" s="381"/>
      <c r="I7" s="381"/>
      <c r="J7" s="381"/>
      <c r="K7" s="251"/>
    </row>
    <row r="8" spans="2:1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ht="15" customHeight="1">
      <c r="B9" s="254"/>
      <c r="C9" s="381" t="s">
        <v>825</v>
      </c>
      <c r="D9" s="381"/>
      <c r="E9" s="381"/>
      <c r="F9" s="381"/>
      <c r="G9" s="381"/>
      <c r="H9" s="381"/>
      <c r="I9" s="381"/>
      <c r="J9" s="381"/>
      <c r="K9" s="251"/>
    </row>
    <row r="10" spans="2:11" ht="15" customHeight="1">
      <c r="B10" s="254"/>
      <c r="C10" s="253"/>
      <c r="D10" s="381" t="s">
        <v>826</v>
      </c>
      <c r="E10" s="381"/>
      <c r="F10" s="381"/>
      <c r="G10" s="381"/>
      <c r="H10" s="381"/>
      <c r="I10" s="381"/>
      <c r="J10" s="381"/>
      <c r="K10" s="251"/>
    </row>
    <row r="11" spans="2:11" ht="15" customHeight="1">
      <c r="B11" s="254"/>
      <c r="C11" s="255"/>
      <c r="D11" s="381" t="s">
        <v>827</v>
      </c>
      <c r="E11" s="381"/>
      <c r="F11" s="381"/>
      <c r="G11" s="381"/>
      <c r="H11" s="381"/>
      <c r="I11" s="381"/>
      <c r="J11" s="381"/>
      <c r="K11" s="251"/>
    </row>
    <row r="12" spans="2:11" ht="12.75" customHeight="1">
      <c r="B12" s="254"/>
      <c r="C12" s="255"/>
      <c r="D12" s="255"/>
      <c r="E12" s="255"/>
      <c r="F12" s="255"/>
      <c r="G12" s="255"/>
      <c r="H12" s="255"/>
      <c r="I12" s="255"/>
      <c r="J12" s="255"/>
      <c r="K12" s="251"/>
    </row>
    <row r="13" spans="2:11" ht="15" customHeight="1">
      <c r="B13" s="254"/>
      <c r="C13" s="255"/>
      <c r="D13" s="381" t="s">
        <v>828</v>
      </c>
      <c r="E13" s="381"/>
      <c r="F13" s="381"/>
      <c r="G13" s="381"/>
      <c r="H13" s="381"/>
      <c r="I13" s="381"/>
      <c r="J13" s="381"/>
      <c r="K13" s="251"/>
    </row>
    <row r="14" spans="2:11" ht="15" customHeight="1">
      <c r="B14" s="254"/>
      <c r="C14" s="255"/>
      <c r="D14" s="381" t="s">
        <v>829</v>
      </c>
      <c r="E14" s="381"/>
      <c r="F14" s="381"/>
      <c r="G14" s="381"/>
      <c r="H14" s="381"/>
      <c r="I14" s="381"/>
      <c r="J14" s="381"/>
      <c r="K14" s="251"/>
    </row>
    <row r="15" spans="2:11" ht="15" customHeight="1">
      <c r="B15" s="254"/>
      <c r="C15" s="255"/>
      <c r="D15" s="381" t="s">
        <v>830</v>
      </c>
      <c r="E15" s="381"/>
      <c r="F15" s="381"/>
      <c r="G15" s="381"/>
      <c r="H15" s="381"/>
      <c r="I15" s="381"/>
      <c r="J15" s="381"/>
      <c r="K15" s="251"/>
    </row>
    <row r="16" spans="2:11" ht="15" customHeight="1">
      <c r="B16" s="254"/>
      <c r="C16" s="255"/>
      <c r="D16" s="255"/>
      <c r="E16" s="256" t="s">
        <v>77</v>
      </c>
      <c r="F16" s="381" t="s">
        <v>831</v>
      </c>
      <c r="G16" s="381"/>
      <c r="H16" s="381"/>
      <c r="I16" s="381"/>
      <c r="J16" s="381"/>
      <c r="K16" s="251"/>
    </row>
    <row r="17" spans="2:11" ht="15" customHeight="1">
      <c r="B17" s="254"/>
      <c r="C17" s="255"/>
      <c r="D17" s="255"/>
      <c r="E17" s="256" t="s">
        <v>832</v>
      </c>
      <c r="F17" s="381" t="s">
        <v>833</v>
      </c>
      <c r="G17" s="381"/>
      <c r="H17" s="381"/>
      <c r="I17" s="381"/>
      <c r="J17" s="381"/>
      <c r="K17" s="251"/>
    </row>
    <row r="18" spans="2:11" ht="15" customHeight="1">
      <c r="B18" s="254"/>
      <c r="C18" s="255"/>
      <c r="D18" s="255"/>
      <c r="E18" s="256" t="s">
        <v>834</v>
      </c>
      <c r="F18" s="381" t="s">
        <v>835</v>
      </c>
      <c r="G18" s="381"/>
      <c r="H18" s="381"/>
      <c r="I18" s="381"/>
      <c r="J18" s="381"/>
      <c r="K18" s="251"/>
    </row>
    <row r="19" spans="2:11" ht="15" customHeight="1">
      <c r="B19" s="254"/>
      <c r="C19" s="255"/>
      <c r="D19" s="255"/>
      <c r="E19" s="256" t="s">
        <v>105</v>
      </c>
      <c r="F19" s="381" t="s">
        <v>106</v>
      </c>
      <c r="G19" s="381"/>
      <c r="H19" s="381"/>
      <c r="I19" s="381"/>
      <c r="J19" s="381"/>
      <c r="K19" s="251"/>
    </row>
    <row r="20" spans="2:11" ht="15" customHeight="1">
      <c r="B20" s="254"/>
      <c r="C20" s="255"/>
      <c r="D20" s="255"/>
      <c r="E20" s="256" t="s">
        <v>836</v>
      </c>
      <c r="F20" s="381" t="s">
        <v>837</v>
      </c>
      <c r="G20" s="381"/>
      <c r="H20" s="381"/>
      <c r="I20" s="381"/>
      <c r="J20" s="381"/>
      <c r="K20" s="251"/>
    </row>
    <row r="21" spans="2:11" ht="15" customHeight="1">
      <c r="B21" s="254"/>
      <c r="C21" s="255"/>
      <c r="D21" s="255"/>
      <c r="E21" s="256" t="s">
        <v>83</v>
      </c>
      <c r="F21" s="381" t="s">
        <v>838</v>
      </c>
      <c r="G21" s="381"/>
      <c r="H21" s="381"/>
      <c r="I21" s="381"/>
      <c r="J21" s="381"/>
      <c r="K21" s="251"/>
    </row>
    <row r="22" spans="2:11" ht="12.75" customHeight="1">
      <c r="B22" s="254"/>
      <c r="C22" s="255"/>
      <c r="D22" s="255"/>
      <c r="E22" s="255"/>
      <c r="F22" s="255"/>
      <c r="G22" s="255"/>
      <c r="H22" s="255"/>
      <c r="I22" s="255"/>
      <c r="J22" s="255"/>
      <c r="K22" s="251"/>
    </row>
    <row r="23" spans="2:11" ht="15" customHeight="1">
      <c r="B23" s="254"/>
      <c r="C23" s="381" t="s">
        <v>839</v>
      </c>
      <c r="D23" s="381"/>
      <c r="E23" s="381"/>
      <c r="F23" s="381"/>
      <c r="G23" s="381"/>
      <c r="H23" s="381"/>
      <c r="I23" s="381"/>
      <c r="J23" s="381"/>
      <c r="K23" s="251"/>
    </row>
    <row r="24" spans="2:11" ht="15" customHeight="1">
      <c r="B24" s="254"/>
      <c r="C24" s="381" t="s">
        <v>840</v>
      </c>
      <c r="D24" s="381"/>
      <c r="E24" s="381"/>
      <c r="F24" s="381"/>
      <c r="G24" s="381"/>
      <c r="H24" s="381"/>
      <c r="I24" s="381"/>
      <c r="J24" s="381"/>
      <c r="K24" s="251"/>
    </row>
    <row r="25" spans="2:11" ht="15" customHeight="1">
      <c r="B25" s="254"/>
      <c r="C25" s="253"/>
      <c r="D25" s="381" t="s">
        <v>841</v>
      </c>
      <c r="E25" s="381"/>
      <c r="F25" s="381"/>
      <c r="G25" s="381"/>
      <c r="H25" s="381"/>
      <c r="I25" s="381"/>
      <c r="J25" s="381"/>
      <c r="K25" s="251"/>
    </row>
    <row r="26" spans="2:11" ht="15" customHeight="1">
      <c r="B26" s="254"/>
      <c r="C26" s="255"/>
      <c r="D26" s="381" t="s">
        <v>842</v>
      </c>
      <c r="E26" s="381"/>
      <c r="F26" s="381"/>
      <c r="G26" s="381"/>
      <c r="H26" s="381"/>
      <c r="I26" s="381"/>
      <c r="J26" s="381"/>
      <c r="K26" s="251"/>
    </row>
    <row r="27" spans="2:11" ht="12.75" customHeight="1">
      <c r="B27" s="254"/>
      <c r="C27" s="255"/>
      <c r="D27" s="255"/>
      <c r="E27" s="255"/>
      <c r="F27" s="255"/>
      <c r="G27" s="255"/>
      <c r="H27" s="255"/>
      <c r="I27" s="255"/>
      <c r="J27" s="255"/>
      <c r="K27" s="251"/>
    </row>
    <row r="28" spans="2:11" ht="15" customHeight="1">
      <c r="B28" s="254"/>
      <c r="C28" s="255"/>
      <c r="D28" s="381" t="s">
        <v>843</v>
      </c>
      <c r="E28" s="381"/>
      <c r="F28" s="381"/>
      <c r="G28" s="381"/>
      <c r="H28" s="381"/>
      <c r="I28" s="381"/>
      <c r="J28" s="381"/>
      <c r="K28" s="251"/>
    </row>
    <row r="29" spans="2:11" ht="15" customHeight="1">
      <c r="B29" s="254"/>
      <c r="C29" s="255"/>
      <c r="D29" s="381" t="s">
        <v>844</v>
      </c>
      <c r="E29" s="381"/>
      <c r="F29" s="381"/>
      <c r="G29" s="381"/>
      <c r="H29" s="381"/>
      <c r="I29" s="381"/>
      <c r="J29" s="381"/>
      <c r="K29" s="251"/>
    </row>
    <row r="30" spans="2:11" ht="12.75" customHeight="1">
      <c r="B30" s="254"/>
      <c r="C30" s="255"/>
      <c r="D30" s="255"/>
      <c r="E30" s="255"/>
      <c r="F30" s="255"/>
      <c r="G30" s="255"/>
      <c r="H30" s="255"/>
      <c r="I30" s="255"/>
      <c r="J30" s="255"/>
      <c r="K30" s="251"/>
    </row>
    <row r="31" spans="2:11" ht="15" customHeight="1">
      <c r="B31" s="254"/>
      <c r="C31" s="255"/>
      <c r="D31" s="381" t="s">
        <v>845</v>
      </c>
      <c r="E31" s="381"/>
      <c r="F31" s="381"/>
      <c r="G31" s="381"/>
      <c r="H31" s="381"/>
      <c r="I31" s="381"/>
      <c r="J31" s="381"/>
      <c r="K31" s="251"/>
    </row>
    <row r="32" spans="2:11" ht="15" customHeight="1">
      <c r="B32" s="254"/>
      <c r="C32" s="255"/>
      <c r="D32" s="381" t="s">
        <v>846</v>
      </c>
      <c r="E32" s="381"/>
      <c r="F32" s="381"/>
      <c r="G32" s="381"/>
      <c r="H32" s="381"/>
      <c r="I32" s="381"/>
      <c r="J32" s="381"/>
      <c r="K32" s="251"/>
    </row>
    <row r="33" spans="2:11" ht="15" customHeight="1">
      <c r="B33" s="254"/>
      <c r="C33" s="255"/>
      <c r="D33" s="381" t="s">
        <v>847</v>
      </c>
      <c r="E33" s="381"/>
      <c r="F33" s="381"/>
      <c r="G33" s="381"/>
      <c r="H33" s="381"/>
      <c r="I33" s="381"/>
      <c r="J33" s="381"/>
      <c r="K33" s="251"/>
    </row>
    <row r="34" spans="2:11" ht="15" customHeight="1">
      <c r="B34" s="254"/>
      <c r="C34" s="255"/>
      <c r="D34" s="253"/>
      <c r="E34" s="257" t="s">
        <v>130</v>
      </c>
      <c r="F34" s="253"/>
      <c r="G34" s="381" t="s">
        <v>848</v>
      </c>
      <c r="H34" s="381"/>
      <c r="I34" s="381"/>
      <c r="J34" s="381"/>
      <c r="K34" s="251"/>
    </row>
    <row r="35" spans="2:11" ht="30.75" customHeight="1">
      <c r="B35" s="254"/>
      <c r="C35" s="255"/>
      <c r="D35" s="253"/>
      <c r="E35" s="257" t="s">
        <v>849</v>
      </c>
      <c r="F35" s="253"/>
      <c r="G35" s="381" t="s">
        <v>850</v>
      </c>
      <c r="H35" s="381"/>
      <c r="I35" s="381"/>
      <c r="J35" s="381"/>
      <c r="K35" s="251"/>
    </row>
    <row r="36" spans="2:11" ht="15" customHeight="1">
      <c r="B36" s="254"/>
      <c r="C36" s="255"/>
      <c r="D36" s="253"/>
      <c r="E36" s="257" t="s">
        <v>52</v>
      </c>
      <c r="F36" s="253"/>
      <c r="G36" s="381" t="s">
        <v>851</v>
      </c>
      <c r="H36" s="381"/>
      <c r="I36" s="381"/>
      <c r="J36" s="381"/>
      <c r="K36" s="251"/>
    </row>
    <row r="37" spans="2:11" ht="15" customHeight="1">
      <c r="B37" s="254"/>
      <c r="C37" s="255"/>
      <c r="D37" s="253"/>
      <c r="E37" s="257" t="s">
        <v>131</v>
      </c>
      <c r="F37" s="253"/>
      <c r="G37" s="381" t="s">
        <v>852</v>
      </c>
      <c r="H37" s="381"/>
      <c r="I37" s="381"/>
      <c r="J37" s="381"/>
      <c r="K37" s="251"/>
    </row>
    <row r="38" spans="2:11" ht="15" customHeight="1">
      <c r="B38" s="254"/>
      <c r="C38" s="255"/>
      <c r="D38" s="253"/>
      <c r="E38" s="257" t="s">
        <v>132</v>
      </c>
      <c r="F38" s="253"/>
      <c r="G38" s="381" t="s">
        <v>853</v>
      </c>
      <c r="H38" s="381"/>
      <c r="I38" s="381"/>
      <c r="J38" s="381"/>
      <c r="K38" s="251"/>
    </row>
    <row r="39" spans="2:11" ht="15" customHeight="1">
      <c r="B39" s="254"/>
      <c r="C39" s="255"/>
      <c r="D39" s="253"/>
      <c r="E39" s="257" t="s">
        <v>133</v>
      </c>
      <c r="F39" s="253"/>
      <c r="G39" s="381" t="s">
        <v>854</v>
      </c>
      <c r="H39" s="381"/>
      <c r="I39" s="381"/>
      <c r="J39" s="381"/>
      <c r="K39" s="251"/>
    </row>
    <row r="40" spans="2:11" ht="15" customHeight="1">
      <c r="B40" s="254"/>
      <c r="C40" s="255"/>
      <c r="D40" s="253"/>
      <c r="E40" s="257" t="s">
        <v>855</v>
      </c>
      <c r="F40" s="253"/>
      <c r="G40" s="381" t="s">
        <v>856</v>
      </c>
      <c r="H40" s="381"/>
      <c r="I40" s="381"/>
      <c r="J40" s="381"/>
      <c r="K40" s="251"/>
    </row>
    <row r="41" spans="2:11" ht="15" customHeight="1">
      <c r="B41" s="254"/>
      <c r="C41" s="255"/>
      <c r="D41" s="253"/>
      <c r="E41" s="257"/>
      <c r="F41" s="253"/>
      <c r="G41" s="381" t="s">
        <v>857</v>
      </c>
      <c r="H41" s="381"/>
      <c r="I41" s="381"/>
      <c r="J41" s="381"/>
      <c r="K41" s="251"/>
    </row>
    <row r="42" spans="2:11" ht="15" customHeight="1">
      <c r="B42" s="254"/>
      <c r="C42" s="255"/>
      <c r="D42" s="253"/>
      <c r="E42" s="257" t="s">
        <v>858</v>
      </c>
      <c r="F42" s="253"/>
      <c r="G42" s="381" t="s">
        <v>859</v>
      </c>
      <c r="H42" s="381"/>
      <c r="I42" s="381"/>
      <c r="J42" s="381"/>
      <c r="K42" s="251"/>
    </row>
    <row r="43" spans="2:11" ht="15" customHeight="1">
      <c r="B43" s="254"/>
      <c r="C43" s="255"/>
      <c r="D43" s="253"/>
      <c r="E43" s="257" t="s">
        <v>135</v>
      </c>
      <c r="F43" s="253"/>
      <c r="G43" s="381" t="s">
        <v>860</v>
      </c>
      <c r="H43" s="381"/>
      <c r="I43" s="381"/>
      <c r="J43" s="381"/>
      <c r="K43" s="251"/>
    </row>
    <row r="44" spans="2:11" ht="12.75" customHeight="1">
      <c r="B44" s="254"/>
      <c r="C44" s="255"/>
      <c r="D44" s="253"/>
      <c r="E44" s="253"/>
      <c r="F44" s="253"/>
      <c r="G44" s="253"/>
      <c r="H44" s="253"/>
      <c r="I44" s="253"/>
      <c r="J44" s="253"/>
      <c r="K44" s="251"/>
    </row>
    <row r="45" spans="2:11" ht="15" customHeight="1">
      <c r="B45" s="254"/>
      <c r="C45" s="255"/>
      <c r="D45" s="381" t="s">
        <v>861</v>
      </c>
      <c r="E45" s="381"/>
      <c r="F45" s="381"/>
      <c r="G45" s="381"/>
      <c r="H45" s="381"/>
      <c r="I45" s="381"/>
      <c r="J45" s="381"/>
      <c r="K45" s="251"/>
    </row>
    <row r="46" spans="2:11" ht="15" customHeight="1">
      <c r="B46" s="254"/>
      <c r="C46" s="255"/>
      <c r="D46" s="255"/>
      <c r="E46" s="381" t="s">
        <v>862</v>
      </c>
      <c r="F46" s="381"/>
      <c r="G46" s="381"/>
      <c r="H46" s="381"/>
      <c r="I46" s="381"/>
      <c r="J46" s="381"/>
      <c r="K46" s="251"/>
    </row>
    <row r="47" spans="2:11" ht="15" customHeight="1">
      <c r="B47" s="254"/>
      <c r="C47" s="255"/>
      <c r="D47" s="255"/>
      <c r="E47" s="381" t="s">
        <v>863</v>
      </c>
      <c r="F47" s="381"/>
      <c r="G47" s="381"/>
      <c r="H47" s="381"/>
      <c r="I47" s="381"/>
      <c r="J47" s="381"/>
      <c r="K47" s="251"/>
    </row>
    <row r="48" spans="2:11" ht="15" customHeight="1">
      <c r="B48" s="254"/>
      <c r="C48" s="255"/>
      <c r="D48" s="255"/>
      <c r="E48" s="381" t="s">
        <v>864</v>
      </c>
      <c r="F48" s="381"/>
      <c r="G48" s="381"/>
      <c r="H48" s="381"/>
      <c r="I48" s="381"/>
      <c r="J48" s="381"/>
      <c r="K48" s="251"/>
    </row>
    <row r="49" spans="2:11" ht="15" customHeight="1">
      <c r="B49" s="254"/>
      <c r="C49" s="255"/>
      <c r="D49" s="381" t="s">
        <v>865</v>
      </c>
      <c r="E49" s="381"/>
      <c r="F49" s="381"/>
      <c r="G49" s="381"/>
      <c r="H49" s="381"/>
      <c r="I49" s="381"/>
      <c r="J49" s="381"/>
      <c r="K49" s="251"/>
    </row>
    <row r="50" spans="2:11" ht="25.5" customHeight="1">
      <c r="B50" s="250"/>
      <c r="C50" s="383" t="s">
        <v>866</v>
      </c>
      <c r="D50" s="383"/>
      <c r="E50" s="383"/>
      <c r="F50" s="383"/>
      <c r="G50" s="383"/>
      <c r="H50" s="383"/>
      <c r="I50" s="383"/>
      <c r="J50" s="383"/>
      <c r="K50" s="251"/>
    </row>
    <row r="51" spans="2:11" ht="5.25" customHeight="1">
      <c r="B51" s="250"/>
      <c r="C51" s="252"/>
      <c r="D51" s="252"/>
      <c r="E51" s="252"/>
      <c r="F51" s="252"/>
      <c r="G51" s="252"/>
      <c r="H51" s="252"/>
      <c r="I51" s="252"/>
      <c r="J51" s="252"/>
      <c r="K51" s="251"/>
    </row>
    <row r="52" spans="2:11" ht="15" customHeight="1">
      <c r="B52" s="250"/>
      <c r="C52" s="381" t="s">
        <v>867</v>
      </c>
      <c r="D52" s="381"/>
      <c r="E52" s="381"/>
      <c r="F52" s="381"/>
      <c r="G52" s="381"/>
      <c r="H52" s="381"/>
      <c r="I52" s="381"/>
      <c r="J52" s="381"/>
      <c r="K52" s="251"/>
    </row>
    <row r="53" spans="2:11" ht="15" customHeight="1">
      <c r="B53" s="250"/>
      <c r="C53" s="381" t="s">
        <v>868</v>
      </c>
      <c r="D53" s="381"/>
      <c r="E53" s="381"/>
      <c r="F53" s="381"/>
      <c r="G53" s="381"/>
      <c r="H53" s="381"/>
      <c r="I53" s="381"/>
      <c r="J53" s="381"/>
      <c r="K53" s="251"/>
    </row>
    <row r="54" spans="2:11" ht="12.75" customHeight="1">
      <c r="B54" s="250"/>
      <c r="C54" s="253"/>
      <c r="D54" s="253"/>
      <c r="E54" s="253"/>
      <c r="F54" s="253"/>
      <c r="G54" s="253"/>
      <c r="H54" s="253"/>
      <c r="I54" s="253"/>
      <c r="J54" s="253"/>
      <c r="K54" s="251"/>
    </row>
    <row r="55" spans="2:11" ht="15" customHeight="1">
      <c r="B55" s="250"/>
      <c r="C55" s="381" t="s">
        <v>869</v>
      </c>
      <c r="D55" s="381"/>
      <c r="E55" s="381"/>
      <c r="F55" s="381"/>
      <c r="G55" s="381"/>
      <c r="H55" s="381"/>
      <c r="I55" s="381"/>
      <c r="J55" s="381"/>
      <c r="K55" s="251"/>
    </row>
    <row r="56" spans="2:11" ht="15" customHeight="1">
      <c r="B56" s="250"/>
      <c r="C56" s="255"/>
      <c r="D56" s="381" t="s">
        <v>870</v>
      </c>
      <c r="E56" s="381"/>
      <c r="F56" s="381"/>
      <c r="G56" s="381"/>
      <c r="H56" s="381"/>
      <c r="I56" s="381"/>
      <c r="J56" s="381"/>
      <c r="K56" s="251"/>
    </row>
    <row r="57" spans="2:11" ht="15" customHeight="1">
      <c r="B57" s="250"/>
      <c r="C57" s="255"/>
      <c r="D57" s="381" t="s">
        <v>871</v>
      </c>
      <c r="E57" s="381"/>
      <c r="F57" s="381"/>
      <c r="G57" s="381"/>
      <c r="H57" s="381"/>
      <c r="I57" s="381"/>
      <c r="J57" s="381"/>
      <c r="K57" s="251"/>
    </row>
    <row r="58" spans="2:11" ht="15" customHeight="1">
      <c r="B58" s="250"/>
      <c r="C58" s="255"/>
      <c r="D58" s="381" t="s">
        <v>872</v>
      </c>
      <c r="E58" s="381"/>
      <c r="F58" s="381"/>
      <c r="G58" s="381"/>
      <c r="H58" s="381"/>
      <c r="I58" s="381"/>
      <c r="J58" s="381"/>
      <c r="K58" s="251"/>
    </row>
    <row r="59" spans="2:11" ht="15" customHeight="1">
      <c r="B59" s="250"/>
      <c r="C59" s="255"/>
      <c r="D59" s="381" t="s">
        <v>873</v>
      </c>
      <c r="E59" s="381"/>
      <c r="F59" s="381"/>
      <c r="G59" s="381"/>
      <c r="H59" s="381"/>
      <c r="I59" s="381"/>
      <c r="J59" s="381"/>
      <c r="K59" s="251"/>
    </row>
    <row r="60" spans="2:11" ht="15" customHeight="1">
      <c r="B60" s="250"/>
      <c r="C60" s="255"/>
      <c r="D60" s="382" t="s">
        <v>874</v>
      </c>
      <c r="E60" s="382"/>
      <c r="F60" s="382"/>
      <c r="G60" s="382"/>
      <c r="H60" s="382"/>
      <c r="I60" s="382"/>
      <c r="J60" s="382"/>
      <c r="K60" s="251"/>
    </row>
    <row r="61" spans="2:11" ht="15" customHeight="1">
      <c r="B61" s="250"/>
      <c r="C61" s="255"/>
      <c r="D61" s="381" t="s">
        <v>875</v>
      </c>
      <c r="E61" s="381"/>
      <c r="F61" s="381"/>
      <c r="G61" s="381"/>
      <c r="H61" s="381"/>
      <c r="I61" s="381"/>
      <c r="J61" s="381"/>
      <c r="K61" s="251"/>
    </row>
    <row r="62" spans="2:11" ht="12.75" customHeight="1">
      <c r="B62" s="250"/>
      <c r="C62" s="255"/>
      <c r="D62" s="255"/>
      <c r="E62" s="258"/>
      <c r="F62" s="255"/>
      <c r="G62" s="255"/>
      <c r="H62" s="255"/>
      <c r="I62" s="255"/>
      <c r="J62" s="255"/>
      <c r="K62" s="251"/>
    </row>
    <row r="63" spans="2:11" ht="15" customHeight="1">
      <c r="B63" s="250"/>
      <c r="C63" s="255"/>
      <c r="D63" s="381" t="s">
        <v>876</v>
      </c>
      <c r="E63" s="381"/>
      <c r="F63" s="381"/>
      <c r="G63" s="381"/>
      <c r="H63" s="381"/>
      <c r="I63" s="381"/>
      <c r="J63" s="381"/>
      <c r="K63" s="251"/>
    </row>
    <row r="64" spans="2:11" ht="15" customHeight="1">
      <c r="B64" s="250"/>
      <c r="C64" s="255"/>
      <c r="D64" s="382" t="s">
        <v>877</v>
      </c>
      <c r="E64" s="382"/>
      <c r="F64" s="382"/>
      <c r="G64" s="382"/>
      <c r="H64" s="382"/>
      <c r="I64" s="382"/>
      <c r="J64" s="382"/>
      <c r="K64" s="251"/>
    </row>
    <row r="65" spans="2:11" ht="15" customHeight="1">
      <c r="B65" s="250"/>
      <c r="C65" s="255"/>
      <c r="D65" s="381" t="s">
        <v>878</v>
      </c>
      <c r="E65" s="381"/>
      <c r="F65" s="381"/>
      <c r="G65" s="381"/>
      <c r="H65" s="381"/>
      <c r="I65" s="381"/>
      <c r="J65" s="381"/>
      <c r="K65" s="251"/>
    </row>
    <row r="66" spans="2:11" ht="15" customHeight="1">
      <c r="B66" s="250"/>
      <c r="C66" s="255"/>
      <c r="D66" s="381" t="s">
        <v>879</v>
      </c>
      <c r="E66" s="381"/>
      <c r="F66" s="381"/>
      <c r="G66" s="381"/>
      <c r="H66" s="381"/>
      <c r="I66" s="381"/>
      <c r="J66" s="381"/>
      <c r="K66" s="251"/>
    </row>
    <row r="67" spans="2:11" ht="15" customHeight="1">
      <c r="B67" s="250"/>
      <c r="C67" s="255"/>
      <c r="D67" s="381" t="s">
        <v>880</v>
      </c>
      <c r="E67" s="381"/>
      <c r="F67" s="381"/>
      <c r="G67" s="381"/>
      <c r="H67" s="381"/>
      <c r="I67" s="381"/>
      <c r="J67" s="381"/>
      <c r="K67" s="251"/>
    </row>
    <row r="68" spans="2:11" ht="15" customHeight="1">
      <c r="B68" s="250"/>
      <c r="C68" s="255"/>
      <c r="D68" s="381" t="s">
        <v>881</v>
      </c>
      <c r="E68" s="381"/>
      <c r="F68" s="381"/>
      <c r="G68" s="381"/>
      <c r="H68" s="381"/>
      <c r="I68" s="381"/>
      <c r="J68" s="381"/>
      <c r="K68" s="251"/>
    </row>
    <row r="69" spans="2:11" ht="12.75" customHeight="1">
      <c r="B69" s="259"/>
      <c r="C69" s="260"/>
      <c r="D69" s="260"/>
      <c r="E69" s="260"/>
      <c r="F69" s="260"/>
      <c r="G69" s="260"/>
      <c r="H69" s="260"/>
      <c r="I69" s="260"/>
      <c r="J69" s="260"/>
      <c r="K69" s="261"/>
    </row>
    <row r="70" spans="2:11" ht="18.75" customHeight="1">
      <c r="B70" s="262"/>
      <c r="C70" s="262"/>
      <c r="D70" s="262"/>
      <c r="E70" s="262"/>
      <c r="F70" s="262"/>
      <c r="G70" s="262"/>
      <c r="H70" s="262"/>
      <c r="I70" s="262"/>
      <c r="J70" s="262"/>
      <c r="K70" s="263"/>
    </row>
    <row r="71" spans="2:11" ht="18.75" customHeight="1"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  <row r="72" spans="2:11" ht="7.5" customHeight="1">
      <c r="B72" s="264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ht="45" customHeight="1">
      <c r="B73" s="267"/>
      <c r="C73" s="380" t="s">
        <v>112</v>
      </c>
      <c r="D73" s="380"/>
      <c r="E73" s="380"/>
      <c r="F73" s="380"/>
      <c r="G73" s="380"/>
      <c r="H73" s="380"/>
      <c r="I73" s="380"/>
      <c r="J73" s="380"/>
      <c r="K73" s="268"/>
    </row>
    <row r="74" spans="2:11" ht="17.25" customHeight="1">
      <c r="B74" s="267"/>
      <c r="C74" s="269" t="s">
        <v>882</v>
      </c>
      <c r="D74" s="269"/>
      <c r="E74" s="269"/>
      <c r="F74" s="269" t="s">
        <v>883</v>
      </c>
      <c r="G74" s="270"/>
      <c r="H74" s="269" t="s">
        <v>131</v>
      </c>
      <c r="I74" s="269" t="s">
        <v>56</v>
      </c>
      <c r="J74" s="269" t="s">
        <v>884</v>
      </c>
      <c r="K74" s="268"/>
    </row>
    <row r="75" spans="2:11" ht="17.25" customHeight="1">
      <c r="B75" s="267"/>
      <c r="C75" s="271" t="s">
        <v>885</v>
      </c>
      <c r="D75" s="271"/>
      <c r="E75" s="271"/>
      <c r="F75" s="272" t="s">
        <v>886</v>
      </c>
      <c r="G75" s="273"/>
      <c r="H75" s="271"/>
      <c r="I75" s="271"/>
      <c r="J75" s="271" t="s">
        <v>887</v>
      </c>
      <c r="K75" s="268"/>
    </row>
    <row r="76" spans="2:11" ht="5.25" customHeight="1">
      <c r="B76" s="267"/>
      <c r="C76" s="274"/>
      <c r="D76" s="274"/>
      <c r="E76" s="274"/>
      <c r="F76" s="274"/>
      <c r="G76" s="275"/>
      <c r="H76" s="274"/>
      <c r="I76" s="274"/>
      <c r="J76" s="274"/>
      <c r="K76" s="268"/>
    </row>
    <row r="77" spans="2:11" ht="15" customHeight="1">
      <c r="B77" s="267"/>
      <c r="C77" s="257" t="s">
        <v>52</v>
      </c>
      <c r="D77" s="274"/>
      <c r="E77" s="274"/>
      <c r="F77" s="276" t="s">
        <v>888</v>
      </c>
      <c r="G77" s="275"/>
      <c r="H77" s="257" t="s">
        <v>889</v>
      </c>
      <c r="I77" s="257" t="s">
        <v>890</v>
      </c>
      <c r="J77" s="257">
        <v>20</v>
      </c>
      <c r="K77" s="268"/>
    </row>
    <row r="78" spans="2:11" ht="15" customHeight="1">
      <c r="B78" s="267"/>
      <c r="C78" s="257" t="s">
        <v>891</v>
      </c>
      <c r="D78" s="257"/>
      <c r="E78" s="257"/>
      <c r="F78" s="276" t="s">
        <v>888</v>
      </c>
      <c r="G78" s="275"/>
      <c r="H78" s="257" t="s">
        <v>892</v>
      </c>
      <c r="I78" s="257" t="s">
        <v>890</v>
      </c>
      <c r="J78" s="257">
        <v>120</v>
      </c>
      <c r="K78" s="268"/>
    </row>
    <row r="79" spans="2:11" ht="15" customHeight="1">
      <c r="B79" s="277"/>
      <c r="C79" s="257" t="s">
        <v>893</v>
      </c>
      <c r="D79" s="257"/>
      <c r="E79" s="257"/>
      <c r="F79" s="276" t="s">
        <v>894</v>
      </c>
      <c r="G79" s="275"/>
      <c r="H79" s="257" t="s">
        <v>895</v>
      </c>
      <c r="I79" s="257" t="s">
        <v>890</v>
      </c>
      <c r="J79" s="257">
        <v>50</v>
      </c>
      <c r="K79" s="268"/>
    </row>
    <row r="80" spans="2:11" ht="15" customHeight="1">
      <c r="B80" s="277"/>
      <c r="C80" s="257" t="s">
        <v>896</v>
      </c>
      <c r="D80" s="257"/>
      <c r="E80" s="257"/>
      <c r="F80" s="276" t="s">
        <v>888</v>
      </c>
      <c r="G80" s="275"/>
      <c r="H80" s="257" t="s">
        <v>897</v>
      </c>
      <c r="I80" s="257" t="s">
        <v>898</v>
      </c>
      <c r="J80" s="257"/>
      <c r="K80" s="268"/>
    </row>
    <row r="81" spans="2:11" ht="15" customHeight="1">
      <c r="B81" s="277"/>
      <c r="C81" s="278" t="s">
        <v>899</v>
      </c>
      <c r="D81" s="278"/>
      <c r="E81" s="278"/>
      <c r="F81" s="279" t="s">
        <v>894</v>
      </c>
      <c r="G81" s="278"/>
      <c r="H81" s="278" t="s">
        <v>900</v>
      </c>
      <c r="I81" s="278" t="s">
        <v>890</v>
      </c>
      <c r="J81" s="278">
        <v>15</v>
      </c>
      <c r="K81" s="268"/>
    </row>
    <row r="82" spans="2:11" ht="15" customHeight="1">
      <c r="B82" s="277"/>
      <c r="C82" s="278" t="s">
        <v>901</v>
      </c>
      <c r="D82" s="278"/>
      <c r="E82" s="278"/>
      <c r="F82" s="279" t="s">
        <v>894</v>
      </c>
      <c r="G82" s="278"/>
      <c r="H82" s="278" t="s">
        <v>902</v>
      </c>
      <c r="I82" s="278" t="s">
        <v>890</v>
      </c>
      <c r="J82" s="278">
        <v>15</v>
      </c>
      <c r="K82" s="268"/>
    </row>
    <row r="83" spans="2:11" ht="15" customHeight="1">
      <c r="B83" s="277"/>
      <c r="C83" s="278" t="s">
        <v>903</v>
      </c>
      <c r="D83" s="278"/>
      <c r="E83" s="278"/>
      <c r="F83" s="279" t="s">
        <v>894</v>
      </c>
      <c r="G83" s="278"/>
      <c r="H83" s="278" t="s">
        <v>904</v>
      </c>
      <c r="I83" s="278" t="s">
        <v>890</v>
      </c>
      <c r="J83" s="278">
        <v>20</v>
      </c>
      <c r="K83" s="268"/>
    </row>
    <row r="84" spans="2:11" ht="15" customHeight="1">
      <c r="B84" s="277"/>
      <c r="C84" s="278" t="s">
        <v>905</v>
      </c>
      <c r="D84" s="278"/>
      <c r="E84" s="278"/>
      <c r="F84" s="279" t="s">
        <v>894</v>
      </c>
      <c r="G84" s="278"/>
      <c r="H84" s="278" t="s">
        <v>906</v>
      </c>
      <c r="I84" s="278" t="s">
        <v>890</v>
      </c>
      <c r="J84" s="278">
        <v>20</v>
      </c>
      <c r="K84" s="268"/>
    </row>
    <row r="85" spans="2:11" ht="15" customHeight="1">
      <c r="B85" s="277"/>
      <c r="C85" s="257" t="s">
        <v>907</v>
      </c>
      <c r="D85" s="257"/>
      <c r="E85" s="257"/>
      <c r="F85" s="276" t="s">
        <v>894</v>
      </c>
      <c r="G85" s="275"/>
      <c r="H85" s="257" t="s">
        <v>908</v>
      </c>
      <c r="I85" s="257" t="s">
        <v>890</v>
      </c>
      <c r="J85" s="257">
        <v>50</v>
      </c>
      <c r="K85" s="268"/>
    </row>
    <row r="86" spans="2:11" ht="15" customHeight="1">
      <c r="B86" s="277"/>
      <c r="C86" s="257" t="s">
        <v>909</v>
      </c>
      <c r="D86" s="257"/>
      <c r="E86" s="257"/>
      <c r="F86" s="276" t="s">
        <v>894</v>
      </c>
      <c r="G86" s="275"/>
      <c r="H86" s="257" t="s">
        <v>910</v>
      </c>
      <c r="I86" s="257" t="s">
        <v>890</v>
      </c>
      <c r="J86" s="257">
        <v>20</v>
      </c>
      <c r="K86" s="268"/>
    </row>
    <row r="87" spans="2:11" ht="15" customHeight="1">
      <c r="B87" s="277"/>
      <c r="C87" s="257" t="s">
        <v>911</v>
      </c>
      <c r="D87" s="257"/>
      <c r="E87" s="257"/>
      <c r="F87" s="276" t="s">
        <v>894</v>
      </c>
      <c r="G87" s="275"/>
      <c r="H87" s="257" t="s">
        <v>912</v>
      </c>
      <c r="I87" s="257" t="s">
        <v>890</v>
      </c>
      <c r="J87" s="257">
        <v>20</v>
      </c>
      <c r="K87" s="268"/>
    </row>
    <row r="88" spans="2:11" ht="15" customHeight="1">
      <c r="B88" s="277"/>
      <c r="C88" s="257" t="s">
        <v>913</v>
      </c>
      <c r="D88" s="257"/>
      <c r="E88" s="257"/>
      <c r="F88" s="276" t="s">
        <v>894</v>
      </c>
      <c r="G88" s="275"/>
      <c r="H88" s="257" t="s">
        <v>914</v>
      </c>
      <c r="I88" s="257" t="s">
        <v>890</v>
      </c>
      <c r="J88" s="257">
        <v>50</v>
      </c>
      <c r="K88" s="268"/>
    </row>
    <row r="89" spans="2:11" ht="15" customHeight="1">
      <c r="B89" s="277"/>
      <c r="C89" s="257" t="s">
        <v>915</v>
      </c>
      <c r="D89" s="257"/>
      <c r="E89" s="257"/>
      <c r="F89" s="276" t="s">
        <v>894</v>
      </c>
      <c r="G89" s="275"/>
      <c r="H89" s="257" t="s">
        <v>915</v>
      </c>
      <c r="I89" s="257" t="s">
        <v>890</v>
      </c>
      <c r="J89" s="257">
        <v>50</v>
      </c>
      <c r="K89" s="268"/>
    </row>
    <row r="90" spans="2:11" ht="15" customHeight="1">
      <c r="B90" s="277"/>
      <c r="C90" s="257" t="s">
        <v>136</v>
      </c>
      <c r="D90" s="257"/>
      <c r="E90" s="257"/>
      <c r="F90" s="276" t="s">
        <v>894</v>
      </c>
      <c r="G90" s="275"/>
      <c r="H90" s="257" t="s">
        <v>916</v>
      </c>
      <c r="I90" s="257" t="s">
        <v>890</v>
      </c>
      <c r="J90" s="257">
        <v>255</v>
      </c>
      <c r="K90" s="268"/>
    </row>
    <row r="91" spans="2:11" ht="15" customHeight="1">
      <c r="B91" s="277"/>
      <c r="C91" s="257" t="s">
        <v>917</v>
      </c>
      <c r="D91" s="257"/>
      <c r="E91" s="257"/>
      <c r="F91" s="276" t="s">
        <v>888</v>
      </c>
      <c r="G91" s="275"/>
      <c r="H91" s="257" t="s">
        <v>918</v>
      </c>
      <c r="I91" s="257" t="s">
        <v>919</v>
      </c>
      <c r="J91" s="257"/>
      <c r="K91" s="268"/>
    </row>
    <row r="92" spans="2:11" ht="15" customHeight="1">
      <c r="B92" s="277"/>
      <c r="C92" s="257" t="s">
        <v>920</v>
      </c>
      <c r="D92" s="257"/>
      <c r="E92" s="257"/>
      <c r="F92" s="276" t="s">
        <v>888</v>
      </c>
      <c r="G92" s="275"/>
      <c r="H92" s="257" t="s">
        <v>921</v>
      </c>
      <c r="I92" s="257" t="s">
        <v>922</v>
      </c>
      <c r="J92" s="257"/>
      <c r="K92" s="268"/>
    </row>
    <row r="93" spans="2:11" ht="15" customHeight="1">
      <c r="B93" s="277"/>
      <c r="C93" s="257" t="s">
        <v>923</v>
      </c>
      <c r="D93" s="257"/>
      <c r="E93" s="257"/>
      <c r="F93" s="276" t="s">
        <v>888</v>
      </c>
      <c r="G93" s="275"/>
      <c r="H93" s="257" t="s">
        <v>923</v>
      </c>
      <c r="I93" s="257" t="s">
        <v>922</v>
      </c>
      <c r="J93" s="257"/>
      <c r="K93" s="268"/>
    </row>
    <row r="94" spans="2:11" ht="15" customHeight="1">
      <c r="B94" s="277"/>
      <c r="C94" s="257" t="s">
        <v>37</v>
      </c>
      <c r="D94" s="257"/>
      <c r="E94" s="257"/>
      <c r="F94" s="276" t="s">
        <v>888</v>
      </c>
      <c r="G94" s="275"/>
      <c r="H94" s="257" t="s">
        <v>924</v>
      </c>
      <c r="I94" s="257" t="s">
        <v>922</v>
      </c>
      <c r="J94" s="257"/>
      <c r="K94" s="268"/>
    </row>
    <row r="95" spans="2:11" ht="15" customHeight="1">
      <c r="B95" s="277"/>
      <c r="C95" s="257" t="s">
        <v>47</v>
      </c>
      <c r="D95" s="257"/>
      <c r="E95" s="257"/>
      <c r="F95" s="276" t="s">
        <v>888</v>
      </c>
      <c r="G95" s="275"/>
      <c r="H95" s="257" t="s">
        <v>925</v>
      </c>
      <c r="I95" s="257" t="s">
        <v>922</v>
      </c>
      <c r="J95" s="257"/>
      <c r="K95" s="268"/>
    </row>
    <row r="96" spans="2:11" ht="15" customHeight="1">
      <c r="B96" s="280"/>
      <c r="C96" s="281"/>
      <c r="D96" s="281"/>
      <c r="E96" s="281"/>
      <c r="F96" s="281"/>
      <c r="G96" s="281"/>
      <c r="H96" s="281"/>
      <c r="I96" s="281"/>
      <c r="J96" s="281"/>
      <c r="K96" s="282"/>
    </row>
    <row r="97" spans="2:11" ht="18.75" customHeight="1">
      <c r="B97" s="283"/>
      <c r="C97" s="284"/>
      <c r="D97" s="284"/>
      <c r="E97" s="284"/>
      <c r="F97" s="284"/>
      <c r="G97" s="284"/>
      <c r="H97" s="284"/>
      <c r="I97" s="284"/>
      <c r="J97" s="284"/>
      <c r="K97" s="283"/>
    </row>
    <row r="98" spans="2:11" ht="18.75" customHeight="1">
      <c r="B98" s="263"/>
      <c r="C98" s="263"/>
      <c r="D98" s="263"/>
      <c r="E98" s="263"/>
      <c r="F98" s="263"/>
      <c r="G98" s="263"/>
      <c r="H98" s="263"/>
      <c r="I98" s="263"/>
      <c r="J98" s="263"/>
      <c r="K98" s="263"/>
    </row>
    <row r="99" spans="2:11" ht="7.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6"/>
    </row>
    <row r="100" spans="2:11" ht="45" customHeight="1">
      <c r="B100" s="267"/>
      <c r="C100" s="380" t="s">
        <v>926</v>
      </c>
      <c r="D100" s="380"/>
      <c r="E100" s="380"/>
      <c r="F100" s="380"/>
      <c r="G100" s="380"/>
      <c r="H100" s="380"/>
      <c r="I100" s="380"/>
      <c r="J100" s="380"/>
      <c r="K100" s="268"/>
    </row>
    <row r="101" spans="2:11" ht="17.25" customHeight="1">
      <c r="B101" s="267"/>
      <c r="C101" s="269" t="s">
        <v>882</v>
      </c>
      <c r="D101" s="269"/>
      <c r="E101" s="269"/>
      <c r="F101" s="269" t="s">
        <v>883</v>
      </c>
      <c r="G101" s="270"/>
      <c r="H101" s="269" t="s">
        <v>131</v>
      </c>
      <c r="I101" s="269" t="s">
        <v>56</v>
      </c>
      <c r="J101" s="269" t="s">
        <v>884</v>
      </c>
      <c r="K101" s="268"/>
    </row>
    <row r="102" spans="2:11" ht="17.25" customHeight="1">
      <c r="B102" s="267"/>
      <c r="C102" s="271" t="s">
        <v>885</v>
      </c>
      <c r="D102" s="271"/>
      <c r="E102" s="271"/>
      <c r="F102" s="272" t="s">
        <v>886</v>
      </c>
      <c r="G102" s="273"/>
      <c r="H102" s="271"/>
      <c r="I102" s="271"/>
      <c r="J102" s="271" t="s">
        <v>887</v>
      </c>
      <c r="K102" s="268"/>
    </row>
    <row r="103" spans="2:11" ht="5.25" customHeight="1">
      <c r="B103" s="267"/>
      <c r="C103" s="269"/>
      <c r="D103" s="269"/>
      <c r="E103" s="269"/>
      <c r="F103" s="269"/>
      <c r="G103" s="285"/>
      <c r="H103" s="269"/>
      <c r="I103" s="269"/>
      <c r="J103" s="269"/>
      <c r="K103" s="268"/>
    </row>
    <row r="104" spans="2:11" ht="15" customHeight="1">
      <c r="B104" s="267"/>
      <c r="C104" s="257" t="s">
        <v>52</v>
      </c>
      <c r="D104" s="274"/>
      <c r="E104" s="274"/>
      <c r="F104" s="276" t="s">
        <v>888</v>
      </c>
      <c r="G104" s="285"/>
      <c r="H104" s="257" t="s">
        <v>927</v>
      </c>
      <c r="I104" s="257" t="s">
        <v>890</v>
      </c>
      <c r="J104" s="257">
        <v>20</v>
      </c>
      <c r="K104" s="268"/>
    </row>
    <row r="105" spans="2:11" ht="15" customHeight="1">
      <c r="B105" s="267"/>
      <c r="C105" s="257" t="s">
        <v>891</v>
      </c>
      <c r="D105" s="257"/>
      <c r="E105" s="257"/>
      <c r="F105" s="276" t="s">
        <v>888</v>
      </c>
      <c r="G105" s="257"/>
      <c r="H105" s="257" t="s">
        <v>927</v>
      </c>
      <c r="I105" s="257" t="s">
        <v>890</v>
      </c>
      <c r="J105" s="257">
        <v>120</v>
      </c>
      <c r="K105" s="268"/>
    </row>
    <row r="106" spans="2:11" ht="15" customHeight="1">
      <c r="B106" s="277"/>
      <c r="C106" s="257" t="s">
        <v>893</v>
      </c>
      <c r="D106" s="257"/>
      <c r="E106" s="257"/>
      <c r="F106" s="276" t="s">
        <v>894</v>
      </c>
      <c r="G106" s="257"/>
      <c r="H106" s="257" t="s">
        <v>927</v>
      </c>
      <c r="I106" s="257" t="s">
        <v>890</v>
      </c>
      <c r="J106" s="257">
        <v>50</v>
      </c>
      <c r="K106" s="268"/>
    </row>
    <row r="107" spans="2:11" ht="15" customHeight="1">
      <c r="B107" s="277"/>
      <c r="C107" s="257" t="s">
        <v>896</v>
      </c>
      <c r="D107" s="257"/>
      <c r="E107" s="257"/>
      <c r="F107" s="276" t="s">
        <v>888</v>
      </c>
      <c r="G107" s="257"/>
      <c r="H107" s="257" t="s">
        <v>927</v>
      </c>
      <c r="I107" s="257" t="s">
        <v>898</v>
      </c>
      <c r="J107" s="257"/>
      <c r="K107" s="268"/>
    </row>
    <row r="108" spans="2:11" ht="15" customHeight="1">
      <c r="B108" s="277"/>
      <c r="C108" s="257" t="s">
        <v>907</v>
      </c>
      <c r="D108" s="257"/>
      <c r="E108" s="257"/>
      <c r="F108" s="276" t="s">
        <v>894</v>
      </c>
      <c r="G108" s="257"/>
      <c r="H108" s="257" t="s">
        <v>927</v>
      </c>
      <c r="I108" s="257" t="s">
        <v>890</v>
      </c>
      <c r="J108" s="257">
        <v>50</v>
      </c>
      <c r="K108" s="268"/>
    </row>
    <row r="109" spans="2:11" ht="15" customHeight="1">
      <c r="B109" s="277"/>
      <c r="C109" s="257" t="s">
        <v>915</v>
      </c>
      <c r="D109" s="257"/>
      <c r="E109" s="257"/>
      <c r="F109" s="276" t="s">
        <v>894</v>
      </c>
      <c r="G109" s="257"/>
      <c r="H109" s="257" t="s">
        <v>927</v>
      </c>
      <c r="I109" s="257" t="s">
        <v>890</v>
      </c>
      <c r="J109" s="257">
        <v>50</v>
      </c>
      <c r="K109" s="268"/>
    </row>
    <row r="110" spans="2:11" ht="15" customHeight="1">
      <c r="B110" s="277"/>
      <c r="C110" s="257" t="s">
        <v>913</v>
      </c>
      <c r="D110" s="257"/>
      <c r="E110" s="257"/>
      <c r="F110" s="276" t="s">
        <v>894</v>
      </c>
      <c r="G110" s="257"/>
      <c r="H110" s="257" t="s">
        <v>927</v>
      </c>
      <c r="I110" s="257" t="s">
        <v>890</v>
      </c>
      <c r="J110" s="257">
        <v>50</v>
      </c>
      <c r="K110" s="268"/>
    </row>
    <row r="111" spans="2:11" ht="15" customHeight="1">
      <c r="B111" s="277"/>
      <c r="C111" s="257" t="s">
        <v>52</v>
      </c>
      <c r="D111" s="257"/>
      <c r="E111" s="257"/>
      <c r="F111" s="276" t="s">
        <v>888</v>
      </c>
      <c r="G111" s="257"/>
      <c r="H111" s="257" t="s">
        <v>928</v>
      </c>
      <c r="I111" s="257" t="s">
        <v>890</v>
      </c>
      <c r="J111" s="257">
        <v>20</v>
      </c>
      <c r="K111" s="268"/>
    </row>
    <row r="112" spans="2:11" ht="15" customHeight="1">
      <c r="B112" s="277"/>
      <c r="C112" s="257" t="s">
        <v>929</v>
      </c>
      <c r="D112" s="257"/>
      <c r="E112" s="257"/>
      <c r="F112" s="276" t="s">
        <v>888</v>
      </c>
      <c r="G112" s="257"/>
      <c r="H112" s="257" t="s">
        <v>930</v>
      </c>
      <c r="I112" s="257" t="s">
        <v>890</v>
      </c>
      <c r="J112" s="257">
        <v>120</v>
      </c>
      <c r="K112" s="268"/>
    </row>
    <row r="113" spans="2:11" ht="15" customHeight="1">
      <c r="B113" s="277"/>
      <c r="C113" s="257" t="s">
        <v>37</v>
      </c>
      <c r="D113" s="257"/>
      <c r="E113" s="257"/>
      <c r="F113" s="276" t="s">
        <v>888</v>
      </c>
      <c r="G113" s="257"/>
      <c r="H113" s="257" t="s">
        <v>931</v>
      </c>
      <c r="I113" s="257" t="s">
        <v>922</v>
      </c>
      <c r="J113" s="257"/>
      <c r="K113" s="268"/>
    </row>
    <row r="114" spans="2:11" ht="15" customHeight="1">
      <c r="B114" s="277"/>
      <c r="C114" s="257" t="s">
        <v>47</v>
      </c>
      <c r="D114" s="257"/>
      <c r="E114" s="257"/>
      <c r="F114" s="276" t="s">
        <v>888</v>
      </c>
      <c r="G114" s="257"/>
      <c r="H114" s="257" t="s">
        <v>932</v>
      </c>
      <c r="I114" s="257" t="s">
        <v>922</v>
      </c>
      <c r="J114" s="257"/>
      <c r="K114" s="268"/>
    </row>
    <row r="115" spans="2:11" ht="15" customHeight="1">
      <c r="B115" s="277"/>
      <c r="C115" s="257" t="s">
        <v>56</v>
      </c>
      <c r="D115" s="257"/>
      <c r="E115" s="257"/>
      <c r="F115" s="276" t="s">
        <v>888</v>
      </c>
      <c r="G115" s="257"/>
      <c r="H115" s="257" t="s">
        <v>933</v>
      </c>
      <c r="I115" s="257" t="s">
        <v>934</v>
      </c>
      <c r="J115" s="257"/>
      <c r="K115" s="268"/>
    </row>
    <row r="116" spans="2:11" ht="15" customHeight="1">
      <c r="B116" s="280"/>
      <c r="C116" s="286"/>
      <c r="D116" s="286"/>
      <c r="E116" s="286"/>
      <c r="F116" s="286"/>
      <c r="G116" s="286"/>
      <c r="H116" s="286"/>
      <c r="I116" s="286"/>
      <c r="J116" s="286"/>
      <c r="K116" s="282"/>
    </row>
    <row r="117" spans="2:11" ht="18.75" customHeight="1">
      <c r="B117" s="287"/>
      <c r="C117" s="253"/>
      <c r="D117" s="253"/>
      <c r="E117" s="253"/>
      <c r="F117" s="288"/>
      <c r="G117" s="253"/>
      <c r="H117" s="253"/>
      <c r="I117" s="253"/>
      <c r="J117" s="253"/>
      <c r="K117" s="287"/>
    </row>
    <row r="118" spans="2:11" ht="18.75" customHeight="1"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</row>
    <row r="119" spans="2:11" ht="7.5" customHeight="1">
      <c r="B119" s="289"/>
      <c r="C119" s="290"/>
      <c r="D119" s="290"/>
      <c r="E119" s="290"/>
      <c r="F119" s="290"/>
      <c r="G119" s="290"/>
      <c r="H119" s="290"/>
      <c r="I119" s="290"/>
      <c r="J119" s="290"/>
      <c r="K119" s="291"/>
    </row>
    <row r="120" spans="2:11" ht="45" customHeight="1">
      <c r="B120" s="292"/>
      <c r="C120" s="379" t="s">
        <v>935</v>
      </c>
      <c r="D120" s="379"/>
      <c r="E120" s="379"/>
      <c r="F120" s="379"/>
      <c r="G120" s="379"/>
      <c r="H120" s="379"/>
      <c r="I120" s="379"/>
      <c r="J120" s="379"/>
      <c r="K120" s="293"/>
    </row>
    <row r="121" spans="2:11" ht="17.25" customHeight="1">
      <c r="B121" s="294"/>
      <c r="C121" s="269" t="s">
        <v>882</v>
      </c>
      <c r="D121" s="269"/>
      <c r="E121" s="269"/>
      <c r="F121" s="269" t="s">
        <v>883</v>
      </c>
      <c r="G121" s="270"/>
      <c r="H121" s="269" t="s">
        <v>131</v>
      </c>
      <c r="I121" s="269" t="s">
        <v>56</v>
      </c>
      <c r="J121" s="269" t="s">
        <v>884</v>
      </c>
      <c r="K121" s="295"/>
    </row>
    <row r="122" spans="2:11" ht="17.25" customHeight="1">
      <c r="B122" s="294"/>
      <c r="C122" s="271" t="s">
        <v>885</v>
      </c>
      <c r="D122" s="271"/>
      <c r="E122" s="271"/>
      <c r="F122" s="272" t="s">
        <v>886</v>
      </c>
      <c r="G122" s="273"/>
      <c r="H122" s="271"/>
      <c r="I122" s="271"/>
      <c r="J122" s="271" t="s">
        <v>887</v>
      </c>
      <c r="K122" s="295"/>
    </row>
    <row r="123" spans="2:11" ht="5.25" customHeight="1">
      <c r="B123" s="296"/>
      <c r="C123" s="274"/>
      <c r="D123" s="274"/>
      <c r="E123" s="274"/>
      <c r="F123" s="274"/>
      <c r="G123" s="257"/>
      <c r="H123" s="274"/>
      <c r="I123" s="274"/>
      <c r="J123" s="274"/>
      <c r="K123" s="297"/>
    </row>
    <row r="124" spans="2:11" ht="15" customHeight="1">
      <c r="B124" s="296"/>
      <c r="C124" s="257" t="s">
        <v>891</v>
      </c>
      <c r="D124" s="274"/>
      <c r="E124" s="274"/>
      <c r="F124" s="276" t="s">
        <v>888</v>
      </c>
      <c r="G124" s="257"/>
      <c r="H124" s="257" t="s">
        <v>927</v>
      </c>
      <c r="I124" s="257" t="s">
        <v>890</v>
      </c>
      <c r="J124" s="257">
        <v>120</v>
      </c>
      <c r="K124" s="298"/>
    </row>
    <row r="125" spans="2:11" ht="15" customHeight="1">
      <c r="B125" s="296"/>
      <c r="C125" s="257" t="s">
        <v>936</v>
      </c>
      <c r="D125" s="257"/>
      <c r="E125" s="257"/>
      <c r="F125" s="276" t="s">
        <v>888</v>
      </c>
      <c r="G125" s="257"/>
      <c r="H125" s="257" t="s">
        <v>937</v>
      </c>
      <c r="I125" s="257" t="s">
        <v>890</v>
      </c>
      <c r="J125" s="257" t="s">
        <v>938</v>
      </c>
      <c r="K125" s="298"/>
    </row>
    <row r="126" spans="2:11" ht="15" customHeight="1">
      <c r="B126" s="296"/>
      <c r="C126" s="257" t="s">
        <v>83</v>
      </c>
      <c r="D126" s="257"/>
      <c r="E126" s="257"/>
      <c r="F126" s="276" t="s">
        <v>888</v>
      </c>
      <c r="G126" s="257"/>
      <c r="H126" s="257" t="s">
        <v>939</v>
      </c>
      <c r="I126" s="257" t="s">
        <v>890</v>
      </c>
      <c r="J126" s="257" t="s">
        <v>938</v>
      </c>
      <c r="K126" s="298"/>
    </row>
    <row r="127" spans="2:11" ht="15" customHeight="1">
      <c r="B127" s="296"/>
      <c r="C127" s="257" t="s">
        <v>899</v>
      </c>
      <c r="D127" s="257"/>
      <c r="E127" s="257"/>
      <c r="F127" s="276" t="s">
        <v>894</v>
      </c>
      <c r="G127" s="257"/>
      <c r="H127" s="257" t="s">
        <v>900</v>
      </c>
      <c r="I127" s="257" t="s">
        <v>890</v>
      </c>
      <c r="J127" s="257">
        <v>15</v>
      </c>
      <c r="K127" s="298"/>
    </row>
    <row r="128" spans="2:11" ht="15" customHeight="1">
      <c r="B128" s="296"/>
      <c r="C128" s="278" t="s">
        <v>901</v>
      </c>
      <c r="D128" s="278"/>
      <c r="E128" s="278"/>
      <c r="F128" s="279" t="s">
        <v>894</v>
      </c>
      <c r="G128" s="278"/>
      <c r="H128" s="278" t="s">
        <v>902</v>
      </c>
      <c r="I128" s="278" t="s">
        <v>890</v>
      </c>
      <c r="J128" s="278">
        <v>15</v>
      </c>
      <c r="K128" s="298"/>
    </row>
    <row r="129" spans="2:11" ht="15" customHeight="1">
      <c r="B129" s="296"/>
      <c r="C129" s="278" t="s">
        <v>903</v>
      </c>
      <c r="D129" s="278"/>
      <c r="E129" s="278"/>
      <c r="F129" s="279" t="s">
        <v>894</v>
      </c>
      <c r="G129" s="278"/>
      <c r="H129" s="278" t="s">
        <v>904</v>
      </c>
      <c r="I129" s="278" t="s">
        <v>890</v>
      </c>
      <c r="J129" s="278">
        <v>20</v>
      </c>
      <c r="K129" s="298"/>
    </row>
    <row r="130" spans="2:11" ht="15" customHeight="1">
      <c r="B130" s="296"/>
      <c r="C130" s="278" t="s">
        <v>905</v>
      </c>
      <c r="D130" s="278"/>
      <c r="E130" s="278"/>
      <c r="F130" s="279" t="s">
        <v>894</v>
      </c>
      <c r="G130" s="278"/>
      <c r="H130" s="278" t="s">
        <v>906</v>
      </c>
      <c r="I130" s="278" t="s">
        <v>890</v>
      </c>
      <c r="J130" s="278">
        <v>20</v>
      </c>
      <c r="K130" s="298"/>
    </row>
    <row r="131" spans="2:11" ht="15" customHeight="1">
      <c r="B131" s="296"/>
      <c r="C131" s="257" t="s">
        <v>893</v>
      </c>
      <c r="D131" s="257"/>
      <c r="E131" s="257"/>
      <c r="F131" s="276" t="s">
        <v>894</v>
      </c>
      <c r="G131" s="257"/>
      <c r="H131" s="257" t="s">
        <v>927</v>
      </c>
      <c r="I131" s="257" t="s">
        <v>890</v>
      </c>
      <c r="J131" s="257">
        <v>50</v>
      </c>
      <c r="K131" s="298"/>
    </row>
    <row r="132" spans="2:11" ht="15" customHeight="1">
      <c r="B132" s="296"/>
      <c r="C132" s="257" t="s">
        <v>907</v>
      </c>
      <c r="D132" s="257"/>
      <c r="E132" s="257"/>
      <c r="F132" s="276" t="s">
        <v>894</v>
      </c>
      <c r="G132" s="257"/>
      <c r="H132" s="257" t="s">
        <v>927</v>
      </c>
      <c r="I132" s="257" t="s">
        <v>890</v>
      </c>
      <c r="J132" s="257">
        <v>50</v>
      </c>
      <c r="K132" s="298"/>
    </row>
    <row r="133" spans="2:11" ht="15" customHeight="1">
      <c r="B133" s="296"/>
      <c r="C133" s="257" t="s">
        <v>913</v>
      </c>
      <c r="D133" s="257"/>
      <c r="E133" s="257"/>
      <c r="F133" s="276" t="s">
        <v>894</v>
      </c>
      <c r="G133" s="257"/>
      <c r="H133" s="257" t="s">
        <v>927</v>
      </c>
      <c r="I133" s="257" t="s">
        <v>890</v>
      </c>
      <c r="J133" s="257">
        <v>50</v>
      </c>
      <c r="K133" s="298"/>
    </row>
    <row r="134" spans="2:11" ht="15" customHeight="1">
      <c r="B134" s="296"/>
      <c r="C134" s="257" t="s">
        <v>915</v>
      </c>
      <c r="D134" s="257"/>
      <c r="E134" s="257"/>
      <c r="F134" s="276" t="s">
        <v>894</v>
      </c>
      <c r="G134" s="257"/>
      <c r="H134" s="257" t="s">
        <v>927</v>
      </c>
      <c r="I134" s="257" t="s">
        <v>890</v>
      </c>
      <c r="J134" s="257">
        <v>50</v>
      </c>
      <c r="K134" s="298"/>
    </row>
    <row r="135" spans="2:11" ht="15" customHeight="1">
      <c r="B135" s="296"/>
      <c r="C135" s="257" t="s">
        <v>136</v>
      </c>
      <c r="D135" s="257"/>
      <c r="E135" s="257"/>
      <c r="F135" s="276" t="s">
        <v>894</v>
      </c>
      <c r="G135" s="257"/>
      <c r="H135" s="257" t="s">
        <v>940</v>
      </c>
      <c r="I135" s="257" t="s">
        <v>890</v>
      </c>
      <c r="J135" s="257">
        <v>255</v>
      </c>
      <c r="K135" s="298"/>
    </row>
    <row r="136" spans="2:11" ht="15" customHeight="1">
      <c r="B136" s="296"/>
      <c r="C136" s="257" t="s">
        <v>917</v>
      </c>
      <c r="D136" s="257"/>
      <c r="E136" s="257"/>
      <c r="F136" s="276" t="s">
        <v>888</v>
      </c>
      <c r="G136" s="257"/>
      <c r="H136" s="257" t="s">
        <v>941</v>
      </c>
      <c r="I136" s="257" t="s">
        <v>919</v>
      </c>
      <c r="J136" s="257"/>
      <c r="K136" s="298"/>
    </row>
    <row r="137" spans="2:11" ht="15" customHeight="1">
      <c r="B137" s="296"/>
      <c r="C137" s="257" t="s">
        <v>920</v>
      </c>
      <c r="D137" s="257"/>
      <c r="E137" s="257"/>
      <c r="F137" s="276" t="s">
        <v>888</v>
      </c>
      <c r="G137" s="257"/>
      <c r="H137" s="257" t="s">
        <v>942</v>
      </c>
      <c r="I137" s="257" t="s">
        <v>922</v>
      </c>
      <c r="J137" s="257"/>
      <c r="K137" s="298"/>
    </row>
    <row r="138" spans="2:11" ht="15" customHeight="1">
      <c r="B138" s="296"/>
      <c r="C138" s="257" t="s">
        <v>923</v>
      </c>
      <c r="D138" s="257"/>
      <c r="E138" s="257"/>
      <c r="F138" s="276" t="s">
        <v>888</v>
      </c>
      <c r="G138" s="257"/>
      <c r="H138" s="257" t="s">
        <v>923</v>
      </c>
      <c r="I138" s="257" t="s">
        <v>922</v>
      </c>
      <c r="J138" s="257"/>
      <c r="K138" s="298"/>
    </row>
    <row r="139" spans="2:11" ht="15" customHeight="1">
      <c r="B139" s="296"/>
      <c r="C139" s="257" t="s">
        <v>37</v>
      </c>
      <c r="D139" s="257"/>
      <c r="E139" s="257"/>
      <c r="F139" s="276" t="s">
        <v>888</v>
      </c>
      <c r="G139" s="257"/>
      <c r="H139" s="257" t="s">
        <v>943</v>
      </c>
      <c r="I139" s="257" t="s">
        <v>922</v>
      </c>
      <c r="J139" s="257"/>
      <c r="K139" s="298"/>
    </row>
    <row r="140" spans="2:11" ht="15" customHeight="1">
      <c r="B140" s="296"/>
      <c r="C140" s="257" t="s">
        <v>944</v>
      </c>
      <c r="D140" s="257"/>
      <c r="E140" s="257"/>
      <c r="F140" s="276" t="s">
        <v>888</v>
      </c>
      <c r="G140" s="257"/>
      <c r="H140" s="257" t="s">
        <v>945</v>
      </c>
      <c r="I140" s="257" t="s">
        <v>922</v>
      </c>
      <c r="J140" s="257"/>
      <c r="K140" s="298"/>
    </row>
    <row r="141" spans="2:11" ht="15" customHeight="1">
      <c r="B141" s="299"/>
      <c r="C141" s="300"/>
      <c r="D141" s="300"/>
      <c r="E141" s="300"/>
      <c r="F141" s="300"/>
      <c r="G141" s="300"/>
      <c r="H141" s="300"/>
      <c r="I141" s="300"/>
      <c r="J141" s="300"/>
      <c r="K141" s="301"/>
    </row>
    <row r="142" spans="2:11" ht="18.75" customHeight="1">
      <c r="B142" s="253"/>
      <c r="C142" s="253"/>
      <c r="D142" s="253"/>
      <c r="E142" s="253"/>
      <c r="F142" s="288"/>
      <c r="G142" s="253"/>
      <c r="H142" s="253"/>
      <c r="I142" s="253"/>
      <c r="J142" s="253"/>
      <c r="K142" s="253"/>
    </row>
    <row r="143" spans="2:11" ht="18.75" customHeight="1"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</row>
    <row r="144" spans="2:11" ht="7.5" customHeight="1">
      <c r="B144" s="264"/>
      <c r="C144" s="265"/>
      <c r="D144" s="265"/>
      <c r="E144" s="265"/>
      <c r="F144" s="265"/>
      <c r="G144" s="265"/>
      <c r="H144" s="265"/>
      <c r="I144" s="265"/>
      <c r="J144" s="265"/>
      <c r="K144" s="266"/>
    </row>
    <row r="145" spans="2:11" ht="45" customHeight="1">
      <c r="B145" s="267"/>
      <c r="C145" s="380" t="s">
        <v>946</v>
      </c>
      <c r="D145" s="380"/>
      <c r="E145" s="380"/>
      <c r="F145" s="380"/>
      <c r="G145" s="380"/>
      <c r="H145" s="380"/>
      <c r="I145" s="380"/>
      <c r="J145" s="380"/>
      <c r="K145" s="268"/>
    </row>
    <row r="146" spans="2:11" ht="17.25" customHeight="1">
      <c r="B146" s="267"/>
      <c r="C146" s="269" t="s">
        <v>882</v>
      </c>
      <c r="D146" s="269"/>
      <c r="E146" s="269"/>
      <c r="F146" s="269" t="s">
        <v>883</v>
      </c>
      <c r="G146" s="270"/>
      <c r="H146" s="269" t="s">
        <v>131</v>
      </c>
      <c r="I146" s="269" t="s">
        <v>56</v>
      </c>
      <c r="J146" s="269" t="s">
        <v>884</v>
      </c>
      <c r="K146" s="268"/>
    </row>
    <row r="147" spans="2:11" ht="17.25" customHeight="1">
      <c r="B147" s="267"/>
      <c r="C147" s="271" t="s">
        <v>885</v>
      </c>
      <c r="D147" s="271"/>
      <c r="E147" s="271"/>
      <c r="F147" s="272" t="s">
        <v>886</v>
      </c>
      <c r="G147" s="273"/>
      <c r="H147" s="271"/>
      <c r="I147" s="271"/>
      <c r="J147" s="271" t="s">
        <v>887</v>
      </c>
      <c r="K147" s="268"/>
    </row>
    <row r="148" spans="2:11" ht="5.25" customHeight="1">
      <c r="B148" s="277"/>
      <c r="C148" s="274"/>
      <c r="D148" s="274"/>
      <c r="E148" s="274"/>
      <c r="F148" s="274"/>
      <c r="G148" s="275"/>
      <c r="H148" s="274"/>
      <c r="I148" s="274"/>
      <c r="J148" s="274"/>
      <c r="K148" s="298"/>
    </row>
    <row r="149" spans="2:11" ht="15" customHeight="1">
      <c r="B149" s="277"/>
      <c r="C149" s="302" t="s">
        <v>891</v>
      </c>
      <c r="D149" s="257"/>
      <c r="E149" s="257"/>
      <c r="F149" s="303" t="s">
        <v>888</v>
      </c>
      <c r="G149" s="257"/>
      <c r="H149" s="302" t="s">
        <v>927</v>
      </c>
      <c r="I149" s="302" t="s">
        <v>890</v>
      </c>
      <c r="J149" s="302">
        <v>120</v>
      </c>
      <c r="K149" s="298"/>
    </row>
    <row r="150" spans="2:11" ht="15" customHeight="1">
      <c r="B150" s="277"/>
      <c r="C150" s="302" t="s">
        <v>936</v>
      </c>
      <c r="D150" s="257"/>
      <c r="E150" s="257"/>
      <c r="F150" s="303" t="s">
        <v>888</v>
      </c>
      <c r="G150" s="257"/>
      <c r="H150" s="302" t="s">
        <v>947</v>
      </c>
      <c r="I150" s="302" t="s">
        <v>890</v>
      </c>
      <c r="J150" s="302" t="s">
        <v>938</v>
      </c>
      <c r="K150" s="298"/>
    </row>
    <row r="151" spans="2:11" ht="15" customHeight="1">
      <c r="B151" s="277"/>
      <c r="C151" s="302" t="s">
        <v>83</v>
      </c>
      <c r="D151" s="257"/>
      <c r="E151" s="257"/>
      <c r="F151" s="303" t="s">
        <v>888</v>
      </c>
      <c r="G151" s="257"/>
      <c r="H151" s="302" t="s">
        <v>948</v>
      </c>
      <c r="I151" s="302" t="s">
        <v>890</v>
      </c>
      <c r="J151" s="302" t="s">
        <v>938</v>
      </c>
      <c r="K151" s="298"/>
    </row>
    <row r="152" spans="2:11" ht="15" customHeight="1">
      <c r="B152" s="277"/>
      <c r="C152" s="302" t="s">
        <v>893</v>
      </c>
      <c r="D152" s="257"/>
      <c r="E152" s="257"/>
      <c r="F152" s="303" t="s">
        <v>894</v>
      </c>
      <c r="G152" s="257"/>
      <c r="H152" s="302" t="s">
        <v>927</v>
      </c>
      <c r="I152" s="302" t="s">
        <v>890</v>
      </c>
      <c r="J152" s="302">
        <v>50</v>
      </c>
      <c r="K152" s="298"/>
    </row>
    <row r="153" spans="2:11" ht="15" customHeight="1">
      <c r="B153" s="277"/>
      <c r="C153" s="302" t="s">
        <v>896</v>
      </c>
      <c r="D153" s="257"/>
      <c r="E153" s="257"/>
      <c r="F153" s="303" t="s">
        <v>888</v>
      </c>
      <c r="G153" s="257"/>
      <c r="H153" s="302" t="s">
        <v>927</v>
      </c>
      <c r="I153" s="302" t="s">
        <v>898</v>
      </c>
      <c r="J153" s="302"/>
      <c r="K153" s="298"/>
    </row>
    <row r="154" spans="2:11" ht="15" customHeight="1">
      <c r="B154" s="277"/>
      <c r="C154" s="302" t="s">
        <v>907</v>
      </c>
      <c r="D154" s="257"/>
      <c r="E154" s="257"/>
      <c r="F154" s="303" t="s">
        <v>894</v>
      </c>
      <c r="G154" s="257"/>
      <c r="H154" s="302" t="s">
        <v>927</v>
      </c>
      <c r="I154" s="302" t="s">
        <v>890</v>
      </c>
      <c r="J154" s="302">
        <v>50</v>
      </c>
      <c r="K154" s="298"/>
    </row>
    <row r="155" spans="2:11" ht="15" customHeight="1">
      <c r="B155" s="277"/>
      <c r="C155" s="302" t="s">
        <v>915</v>
      </c>
      <c r="D155" s="257"/>
      <c r="E155" s="257"/>
      <c r="F155" s="303" t="s">
        <v>894</v>
      </c>
      <c r="G155" s="257"/>
      <c r="H155" s="302" t="s">
        <v>927</v>
      </c>
      <c r="I155" s="302" t="s">
        <v>890</v>
      </c>
      <c r="J155" s="302">
        <v>50</v>
      </c>
      <c r="K155" s="298"/>
    </row>
    <row r="156" spans="2:11" ht="15" customHeight="1">
      <c r="B156" s="277"/>
      <c r="C156" s="302" t="s">
        <v>913</v>
      </c>
      <c r="D156" s="257"/>
      <c r="E156" s="257"/>
      <c r="F156" s="303" t="s">
        <v>894</v>
      </c>
      <c r="G156" s="257"/>
      <c r="H156" s="302" t="s">
        <v>927</v>
      </c>
      <c r="I156" s="302" t="s">
        <v>890</v>
      </c>
      <c r="J156" s="302">
        <v>50</v>
      </c>
      <c r="K156" s="298"/>
    </row>
    <row r="157" spans="2:11" ht="15" customHeight="1">
      <c r="B157" s="277"/>
      <c r="C157" s="302" t="s">
        <v>121</v>
      </c>
      <c r="D157" s="257"/>
      <c r="E157" s="257"/>
      <c r="F157" s="303" t="s">
        <v>888</v>
      </c>
      <c r="G157" s="257"/>
      <c r="H157" s="302" t="s">
        <v>949</v>
      </c>
      <c r="I157" s="302" t="s">
        <v>890</v>
      </c>
      <c r="J157" s="302" t="s">
        <v>950</v>
      </c>
      <c r="K157" s="298"/>
    </row>
    <row r="158" spans="2:11" ht="15" customHeight="1">
      <c r="B158" s="277"/>
      <c r="C158" s="302" t="s">
        <v>951</v>
      </c>
      <c r="D158" s="257"/>
      <c r="E158" s="257"/>
      <c r="F158" s="303" t="s">
        <v>888</v>
      </c>
      <c r="G158" s="257"/>
      <c r="H158" s="302" t="s">
        <v>952</v>
      </c>
      <c r="I158" s="302" t="s">
        <v>922</v>
      </c>
      <c r="J158" s="302"/>
      <c r="K158" s="298"/>
    </row>
    <row r="159" spans="2:11" ht="15" customHeight="1">
      <c r="B159" s="304"/>
      <c r="C159" s="286"/>
      <c r="D159" s="286"/>
      <c r="E159" s="286"/>
      <c r="F159" s="286"/>
      <c r="G159" s="286"/>
      <c r="H159" s="286"/>
      <c r="I159" s="286"/>
      <c r="J159" s="286"/>
      <c r="K159" s="305"/>
    </row>
    <row r="160" spans="2:11" ht="18.75" customHeight="1">
      <c r="B160" s="253"/>
      <c r="C160" s="257"/>
      <c r="D160" s="257"/>
      <c r="E160" s="257"/>
      <c r="F160" s="276"/>
      <c r="G160" s="257"/>
      <c r="H160" s="257"/>
      <c r="I160" s="257"/>
      <c r="J160" s="257"/>
      <c r="K160" s="253"/>
    </row>
    <row r="161" spans="2:11" ht="18.75" customHeight="1"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</row>
    <row r="162" spans="2:11" ht="7.5" customHeight="1">
      <c r="B162" s="245"/>
      <c r="C162" s="246"/>
      <c r="D162" s="246"/>
      <c r="E162" s="246"/>
      <c r="F162" s="246"/>
      <c r="G162" s="246"/>
      <c r="H162" s="246"/>
      <c r="I162" s="246"/>
      <c r="J162" s="246"/>
      <c r="K162" s="247"/>
    </row>
    <row r="163" spans="2:11" ht="45" customHeight="1">
      <c r="B163" s="248"/>
      <c r="C163" s="379" t="s">
        <v>953</v>
      </c>
      <c r="D163" s="379"/>
      <c r="E163" s="379"/>
      <c r="F163" s="379"/>
      <c r="G163" s="379"/>
      <c r="H163" s="379"/>
      <c r="I163" s="379"/>
      <c r="J163" s="379"/>
      <c r="K163" s="249"/>
    </row>
    <row r="164" spans="2:11" ht="17.25" customHeight="1">
      <c r="B164" s="248"/>
      <c r="C164" s="269" t="s">
        <v>882</v>
      </c>
      <c r="D164" s="269"/>
      <c r="E164" s="269"/>
      <c r="F164" s="269" t="s">
        <v>883</v>
      </c>
      <c r="G164" s="306"/>
      <c r="H164" s="307" t="s">
        <v>131</v>
      </c>
      <c r="I164" s="307" t="s">
        <v>56</v>
      </c>
      <c r="J164" s="269" t="s">
        <v>884</v>
      </c>
      <c r="K164" s="249"/>
    </row>
    <row r="165" spans="2:11" ht="17.25" customHeight="1">
      <c r="B165" s="250"/>
      <c r="C165" s="271" t="s">
        <v>885</v>
      </c>
      <c r="D165" s="271"/>
      <c r="E165" s="271"/>
      <c r="F165" s="272" t="s">
        <v>886</v>
      </c>
      <c r="G165" s="308"/>
      <c r="H165" s="309"/>
      <c r="I165" s="309"/>
      <c r="J165" s="271" t="s">
        <v>887</v>
      </c>
      <c r="K165" s="251"/>
    </row>
    <row r="166" spans="2:11" ht="5.25" customHeight="1">
      <c r="B166" s="277"/>
      <c r="C166" s="274"/>
      <c r="D166" s="274"/>
      <c r="E166" s="274"/>
      <c r="F166" s="274"/>
      <c r="G166" s="275"/>
      <c r="H166" s="274"/>
      <c r="I166" s="274"/>
      <c r="J166" s="274"/>
      <c r="K166" s="298"/>
    </row>
    <row r="167" spans="2:11" ht="15" customHeight="1">
      <c r="B167" s="277"/>
      <c r="C167" s="257" t="s">
        <v>891</v>
      </c>
      <c r="D167" s="257"/>
      <c r="E167" s="257"/>
      <c r="F167" s="276" t="s">
        <v>888</v>
      </c>
      <c r="G167" s="257"/>
      <c r="H167" s="257" t="s">
        <v>927</v>
      </c>
      <c r="I167" s="257" t="s">
        <v>890</v>
      </c>
      <c r="J167" s="257">
        <v>120</v>
      </c>
      <c r="K167" s="298"/>
    </row>
    <row r="168" spans="2:11" ht="15" customHeight="1">
      <c r="B168" s="277"/>
      <c r="C168" s="257" t="s">
        <v>936</v>
      </c>
      <c r="D168" s="257"/>
      <c r="E168" s="257"/>
      <c r="F168" s="276" t="s">
        <v>888</v>
      </c>
      <c r="G168" s="257"/>
      <c r="H168" s="257" t="s">
        <v>937</v>
      </c>
      <c r="I168" s="257" t="s">
        <v>890</v>
      </c>
      <c r="J168" s="257" t="s">
        <v>938</v>
      </c>
      <c r="K168" s="298"/>
    </row>
    <row r="169" spans="2:11" ht="15" customHeight="1">
      <c r="B169" s="277"/>
      <c r="C169" s="257" t="s">
        <v>83</v>
      </c>
      <c r="D169" s="257"/>
      <c r="E169" s="257"/>
      <c r="F169" s="276" t="s">
        <v>888</v>
      </c>
      <c r="G169" s="257"/>
      <c r="H169" s="257" t="s">
        <v>954</v>
      </c>
      <c r="I169" s="257" t="s">
        <v>890</v>
      </c>
      <c r="J169" s="257" t="s">
        <v>938</v>
      </c>
      <c r="K169" s="298"/>
    </row>
    <row r="170" spans="2:11" ht="15" customHeight="1">
      <c r="B170" s="277"/>
      <c r="C170" s="257" t="s">
        <v>893</v>
      </c>
      <c r="D170" s="257"/>
      <c r="E170" s="257"/>
      <c r="F170" s="276" t="s">
        <v>894</v>
      </c>
      <c r="G170" s="257"/>
      <c r="H170" s="257" t="s">
        <v>954</v>
      </c>
      <c r="I170" s="257" t="s">
        <v>890</v>
      </c>
      <c r="J170" s="257">
        <v>50</v>
      </c>
      <c r="K170" s="298"/>
    </row>
    <row r="171" spans="2:11" ht="15" customHeight="1">
      <c r="B171" s="277"/>
      <c r="C171" s="257" t="s">
        <v>896</v>
      </c>
      <c r="D171" s="257"/>
      <c r="E171" s="257"/>
      <c r="F171" s="276" t="s">
        <v>888</v>
      </c>
      <c r="G171" s="257"/>
      <c r="H171" s="257" t="s">
        <v>954</v>
      </c>
      <c r="I171" s="257" t="s">
        <v>898</v>
      </c>
      <c r="J171" s="257"/>
      <c r="K171" s="298"/>
    </row>
    <row r="172" spans="2:11" ht="15" customHeight="1">
      <c r="B172" s="277"/>
      <c r="C172" s="257" t="s">
        <v>907</v>
      </c>
      <c r="D172" s="257"/>
      <c r="E172" s="257"/>
      <c r="F172" s="276" t="s">
        <v>894</v>
      </c>
      <c r="G172" s="257"/>
      <c r="H172" s="257" t="s">
        <v>954</v>
      </c>
      <c r="I172" s="257" t="s">
        <v>890</v>
      </c>
      <c r="J172" s="257">
        <v>50</v>
      </c>
      <c r="K172" s="298"/>
    </row>
    <row r="173" spans="2:11" ht="15" customHeight="1">
      <c r="B173" s="277"/>
      <c r="C173" s="257" t="s">
        <v>915</v>
      </c>
      <c r="D173" s="257"/>
      <c r="E173" s="257"/>
      <c r="F173" s="276" t="s">
        <v>894</v>
      </c>
      <c r="G173" s="257"/>
      <c r="H173" s="257" t="s">
        <v>954</v>
      </c>
      <c r="I173" s="257" t="s">
        <v>890</v>
      </c>
      <c r="J173" s="257">
        <v>50</v>
      </c>
      <c r="K173" s="298"/>
    </row>
    <row r="174" spans="2:11" ht="15" customHeight="1">
      <c r="B174" s="277"/>
      <c r="C174" s="257" t="s">
        <v>913</v>
      </c>
      <c r="D174" s="257"/>
      <c r="E174" s="257"/>
      <c r="F174" s="276" t="s">
        <v>894</v>
      </c>
      <c r="G174" s="257"/>
      <c r="H174" s="257" t="s">
        <v>954</v>
      </c>
      <c r="I174" s="257" t="s">
        <v>890</v>
      </c>
      <c r="J174" s="257">
        <v>50</v>
      </c>
      <c r="K174" s="298"/>
    </row>
    <row r="175" spans="2:11" ht="15" customHeight="1">
      <c r="B175" s="277"/>
      <c r="C175" s="257" t="s">
        <v>130</v>
      </c>
      <c r="D175" s="257"/>
      <c r="E175" s="257"/>
      <c r="F175" s="276" t="s">
        <v>888</v>
      </c>
      <c r="G175" s="257"/>
      <c r="H175" s="257" t="s">
        <v>955</v>
      </c>
      <c r="I175" s="257" t="s">
        <v>956</v>
      </c>
      <c r="J175" s="257"/>
      <c r="K175" s="298"/>
    </row>
    <row r="176" spans="2:11" ht="15" customHeight="1">
      <c r="B176" s="277"/>
      <c r="C176" s="257" t="s">
        <v>56</v>
      </c>
      <c r="D176" s="257"/>
      <c r="E176" s="257"/>
      <c r="F176" s="276" t="s">
        <v>888</v>
      </c>
      <c r="G176" s="257"/>
      <c r="H176" s="257" t="s">
        <v>957</v>
      </c>
      <c r="I176" s="257" t="s">
        <v>958</v>
      </c>
      <c r="J176" s="257">
        <v>1</v>
      </c>
      <c r="K176" s="298"/>
    </row>
    <row r="177" spans="2:11" ht="15" customHeight="1">
      <c r="B177" s="277"/>
      <c r="C177" s="257" t="s">
        <v>52</v>
      </c>
      <c r="D177" s="257"/>
      <c r="E177" s="257"/>
      <c r="F177" s="276" t="s">
        <v>888</v>
      </c>
      <c r="G177" s="257"/>
      <c r="H177" s="257" t="s">
        <v>959</v>
      </c>
      <c r="I177" s="257" t="s">
        <v>890</v>
      </c>
      <c r="J177" s="257">
        <v>20</v>
      </c>
      <c r="K177" s="298"/>
    </row>
    <row r="178" spans="2:11" ht="15" customHeight="1">
      <c r="B178" s="277"/>
      <c r="C178" s="257" t="s">
        <v>131</v>
      </c>
      <c r="D178" s="257"/>
      <c r="E178" s="257"/>
      <c r="F178" s="276" t="s">
        <v>888</v>
      </c>
      <c r="G178" s="257"/>
      <c r="H178" s="257" t="s">
        <v>960</v>
      </c>
      <c r="I178" s="257" t="s">
        <v>890</v>
      </c>
      <c r="J178" s="257">
        <v>255</v>
      </c>
      <c r="K178" s="298"/>
    </row>
    <row r="179" spans="2:11" ht="15" customHeight="1">
      <c r="B179" s="277"/>
      <c r="C179" s="257" t="s">
        <v>132</v>
      </c>
      <c r="D179" s="257"/>
      <c r="E179" s="257"/>
      <c r="F179" s="276" t="s">
        <v>888</v>
      </c>
      <c r="G179" s="257"/>
      <c r="H179" s="257" t="s">
        <v>853</v>
      </c>
      <c r="I179" s="257" t="s">
        <v>890</v>
      </c>
      <c r="J179" s="257">
        <v>10</v>
      </c>
      <c r="K179" s="298"/>
    </row>
    <row r="180" spans="2:11" ht="15" customHeight="1">
      <c r="B180" s="277"/>
      <c r="C180" s="257" t="s">
        <v>133</v>
      </c>
      <c r="D180" s="257"/>
      <c r="E180" s="257"/>
      <c r="F180" s="276" t="s">
        <v>888</v>
      </c>
      <c r="G180" s="257"/>
      <c r="H180" s="257" t="s">
        <v>961</v>
      </c>
      <c r="I180" s="257" t="s">
        <v>922</v>
      </c>
      <c r="J180" s="257"/>
      <c r="K180" s="298"/>
    </row>
    <row r="181" spans="2:11" ht="15" customHeight="1">
      <c r="B181" s="277"/>
      <c r="C181" s="257" t="s">
        <v>962</v>
      </c>
      <c r="D181" s="257"/>
      <c r="E181" s="257"/>
      <c r="F181" s="276" t="s">
        <v>888</v>
      </c>
      <c r="G181" s="257"/>
      <c r="H181" s="257" t="s">
        <v>963</v>
      </c>
      <c r="I181" s="257" t="s">
        <v>922</v>
      </c>
      <c r="J181" s="257"/>
      <c r="K181" s="298"/>
    </row>
    <row r="182" spans="2:11" ht="15" customHeight="1">
      <c r="B182" s="277"/>
      <c r="C182" s="257" t="s">
        <v>951</v>
      </c>
      <c r="D182" s="257"/>
      <c r="E182" s="257"/>
      <c r="F182" s="276" t="s">
        <v>888</v>
      </c>
      <c r="G182" s="257"/>
      <c r="H182" s="257" t="s">
        <v>964</v>
      </c>
      <c r="I182" s="257" t="s">
        <v>922</v>
      </c>
      <c r="J182" s="257"/>
      <c r="K182" s="298"/>
    </row>
    <row r="183" spans="2:11" ht="15" customHeight="1">
      <c r="B183" s="277"/>
      <c r="C183" s="257" t="s">
        <v>135</v>
      </c>
      <c r="D183" s="257"/>
      <c r="E183" s="257"/>
      <c r="F183" s="276" t="s">
        <v>894</v>
      </c>
      <c r="G183" s="257"/>
      <c r="H183" s="257" t="s">
        <v>965</v>
      </c>
      <c r="I183" s="257" t="s">
        <v>890</v>
      </c>
      <c r="J183" s="257">
        <v>50</v>
      </c>
      <c r="K183" s="298"/>
    </row>
    <row r="184" spans="2:11" ht="15" customHeight="1">
      <c r="B184" s="277"/>
      <c r="C184" s="257" t="s">
        <v>966</v>
      </c>
      <c r="D184" s="257"/>
      <c r="E184" s="257"/>
      <c r="F184" s="276" t="s">
        <v>894</v>
      </c>
      <c r="G184" s="257"/>
      <c r="H184" s="257" t="s">
        <v>967</v>
      </c>
      <c r="I184" s="257" t="s">
        <v>968</v>
      </c>
      <c r="J184" s="257"/>
      <c r="K184" s="298"/>
    </row>
    <row r="185" spans="2:11" ht="15" customHeight="1">
      <c r="B185" s="277"/>
      <c r="C185" s="257" t="s">
        <v>969</v>
      </c>
      <c r="D185" s="257"/>
      <c r="E185" s="257"/>
      <c r="F185" s="276" t="s">
        <v>894</v>
      </c>
      <c r="G185" s="257"/>
      <c r="H185" s="257" t="s">
        <v>970</v>
      </c>
      <c r="I185" s="257" t="s">
        <v>968</v>
      </c>
      <c r="J185" s="257"/>
      <c r="K185" s="298"/>
    </row>
    <row r="186" spans="2:11" ht="15" customHeight="1">
      <c r="B186" s="277"/>
      <c r="C186" s="257" t="s">
        <v>971</v>
      </c>
      <c r="D186" s="257"/>
      <c r="E186" s="257"/>
      <c r="F186" s="276" t="s">
        <v>894</v>
      </c>
      <c r="G186" s="257"/>
      <c r="H186" s="257" t="s">
        <v>972</v>
      </c>
      <c r="I186" s="257" t="s">
        <v>968</v>
      </c>
      <c r="J186" s="257"/>
      <c r="K186" s="298"/>
    </row>
    <row r="187" spans="2:11" ht="15" customHeight="1">
      <c r="B187" s="277"/>
      <c r="C187" s="310" t="s">
        <v>973</v>
      </c>
      <c r="D187" s="257"/>
      <c r="E187" s="257"/>
      <c r="F187" s="276" t="s">
        <v>894</v>
      </c>
      <c r="G187" s="257"/>
      <c r="H187" s="257" t="s">
        <v>974</v>
      </c>
      <c r="I187" s="257" t="s">
        <v>975</v>
      </c>
      <c r="J187" s="311" t="s">
        <v>976</v>
      </c>
      <c r="K187" s="298"/>
    </row>
    <row r="188" spans="2:11" ht="15" customHeight="1">
      <c r="B188" s="277"/>
      <c r="C188" s="262" t="s">
        <v>41</v>
      </c>
      <c r="D188" s="257"/>
      <c r="E188" s="257"/>
      <c r="F188" s="276" t="s">
        <v>888</v>
      </c>
      <c r="G188" s="257"/>
      <c r="H188" s="253" t="s">
        <v>977</v>
      </c>
      <c r="I188" s="257" t="s">
        <v>978</v>
      </c>
      <c r="J188" s="257"/>
      <c r="K188" s="298"/>
    </row>
    <row r="189" spans="2:11" ht="15" customHeight="1">
      <c r="B189" s="277"/>
      <c r="C189" s="262" t="s">
        <v>979</v>
      </c>
      <c r="D189" s="257"/>
      <c r="E189" s="257"/>
      <c r="F189" s="276" t="s">
        <v>888</v>
      </c>
      <c r="G189" s="257"/>
      <c r="H189" s="257" t="s">
        <v>980</v>
      </c>
      <c r="I189" s="257" t="s">
        <v>922</v>
      </c>
      <c r="J189" s="257"/>
      <c r="K189" s="298"/>
    </row>
    <row r="190" spans="2:11" ht="15" customHeight="1">
      <c r="B190" s="277"/>
      <c r="C190" s="262" t="s">
        <v>981</v>
      </c>
      <c r="D190" s="257"/>
      <c r="E190" s="257"/>
      <c r="F190" s="276" t="s">
        <v>888</v>
      </c>
      <c r="G190" s="257"/>
      <c r="H190" s="257" t="s">
        <v>982</v>
      </c>
      <c r="I190" s="257" t="s">
        <v>922</v>
      </c>
      <c r="J190" s="257"/>
      <c r="K190" s="298"/>
    </row>
    <row r="191" spans="2:11" ht="15" customHeight="1">
      <c r="B191" s="277"/>
      <c r="C191" s="262" t="s">
        <v>983</v>
      </c>
      <c r="D191" s="257"/>
      <c r="E191" s="257"/>
      <c r="F191" s="276" t="s">
        <v>894</v>
      </c>
      <c r="G191" s="257"/>
      <c r="H191" s="257" t="s">
        <v>984</v>
      </c>
      <c r="I191" s="257" t="s">
        <v>922</v>
      </c>
      <c r="J191" s="257"/>
      <c r="K191" s="298"/>
    </row>
    <row r="192" spans="2:11" ht="15" customHeight="1">
      <c r="B192" s="304"/>
      <c r="C192" s="312"/>
      <c r="D192" s="286"/>
      <c r="E192" s="286"/>
      <c r="F192" s="286"/>
      <c r="G192" s="286"/>
      <c r="H192" s="286"/>
      <c r="I192" s="286"/>
      <c r="J192" s="286"/>
      <c r="K192" s="305"/>
    </row>
    <row r="193" spans="2:11" ht="18.75" customHeight="1">
      <c r="B193" s="253"/>
      <c r="C193" s="257"/>
      <c r="D193" s="257"/>
      <c r="E193" s="257"/>
      <c r="F193" s="276"/>
      <c r="G193" s="257"/>
      <c r="H193" s="257"/>
      <c r="I193" s="257"/>
      <c r="J193" s="257"/>
      <c r="K193" s="253"/>
    </row>
    <row r="194" spans="2:11" ht="18.75" customHeight="1">
      <c r="B194" s="253"/>
      <c r="C194" s="257"/>
      <c r="D194" s="257"/>
      <c r="E194" s="257"/>
      <c r="F194" s="276"/>
      <c r="G194" s="257"/>
      <c r="H194" s="257"/>
      <c r="I194" s="257"/>
      <c r="J194" s="257"/>
      <c r="K194" s="253"/>
    </row>
    <row r="195" spans="2:11" ht="18.75" customHeight="1">
      <c r="B195" s="263"/>
      <c r="C195" s="263"/>
      <c r="D195" s="263"/>
      <c r="E195" s="263"/>
      <c r="F195" s="263"/>
      <c r="G195" s="263"/>
      <c r="H195" s="263"/>
      <c r="I195" s="263"/>
      <c r="J195" s="263"/>
      <c r="K195" s="263"/>
    </row>
    <row r="196" spans="2:11">
      <c r="B196" s="245"/>
      <c r="C196" s="246"/>
      <c r="D196" s="246"/>
      <c r="E196" s="246"/>
      <c r="F196" s="246"/>
      <c r="G196" s="246"/>
      <c r="H196" s="246"/>
      <c r="I196" s="246"/>
      <c r="J196" s="246"/>
      <c r="K196" s="247"/>
    </row>
    <row r="197" spans="2:11" ht="21">
      <c r="B197" s="248"/>
      <c r="C197" s="379" t="s">
        <v>985</v>
      </c>
      <c r="D197" s="379"/>
      <c r="E197" s="379"/>
      <c r="F197" s="379"/>
      <c r="G197" s="379"/>
      <c r="H197" s="379"/>
      <c r="I197" s="379"/>
      <c r="J197" s="379"/>
      <c r="K197" s="249"/>
    </row>
    <row r="198" spans="2:11" ht="25.5" customHeight="1">
      <c r="B198" s="248"/>
      <c r="C198" s="313" t="s">
        <v>986</v>
      </c>
      <c r="D198" s="313"/>
      <c r="E198" s="313"/>
      <c r="F198" s="313" t="s">
        <v>987</v>
      </c>
      <c r="G198" s="314"/>
      <c r="H198" s="378" t="s">
        <v>988</v>
      </c>
      <c r="I198" s="378"/>
      <c r="J198" s="378"/>
      <c r="K198" s="249"/>
    </row>
    <row r="199" spans="2:11" ht="5.25" customHeight="1">
      <c r="B199" s="277"/>
      <c r="C199" s="274"/>
      <c r="D199" s="274"/>
      <c r="E199" s="274"/>
      <c r="F199" s="274"/>
      <c r="G199" s="257"/>
      <c r="H199" s="274"/>
      <c r="I199" s="274"/>
      <c r="J199" s="274"/>
      <c r="K199" s="298"/>
    </row>
    <row r="200" spans="2:11" ht="15" customHeight="1">
      <c r="B200" s="277"/>
      <c r="C200" s="257" t="s">
        <v>978</v>
      </c>
      <c r="D200" s="257"/>
      <c r="E200" s="257"/>
      <c r="F200" s="276" t="s">
        <v>42</v>
      </c>
      <c r="G200" s="257"/>
      <c r="H200" s="377" t="s">
        <v>989</v>
      </c>
      <c r="I200" s="377"/>
      <c r="J200" s="377"/>
      <c r="K200" s="298"/>
    </row>
    <row r="201" spans="2:11" ht="15" customHeight="1">
      <c r="B201" s="277"/>
      <c r="C201" s="283"/>
      <c r="D201" s="257"/>
      <c r="E201" s="257"/>
      <c r="F201" s="276" t="s">
        <v>43</v>
      </c>
      <c r="G201" s="257"/>
      <c r="H201" s="377" t="s">
        <v>990</v>
      </c>
      <c r="I201" s="377"/>
      <c r="J201" s="377"/>
      <c r="K201" s="298"/>
    </row>
    <row r="202" spans="2:11" ht="15" customHeight="1">
      <c r="B202" s="277"/>
      <c r="C202" s="283"/>
      <c r="D202" s="257"/>
      <c r="E202" s="257"/>
      <c r="F202" s="276" t="s">
        <v>46</v>
      </c>
      <c r="G202" s="257"/>
      <c r="H202" s="377" t="s">
        <v>991</v>
      </c>
      <c r="I202" s="377"/>
      <c r="J202" s="377"/>
      <c r="K202" s="298"/>
    </row>
    <row r="203" spans="2:11" ht="15" customHeight="1">
      <c r="B203" s="277"/>
      <c r="C203" s="257"/>
      <c r="D203" s="257"/>
      <c r="E203" s="257"/>
      <c r="F203" s="276" t="s">
        <v>44</v>
      </c>
      <c r="G203" s="257"/>
      <c r="H203" s="377" t="s">
        <v>992</v>
      </c>
      <c r="I203" s="377"/>
      <c r="J203" s="377"/>
      <c r="K203" s="298"/>
    </row>
    <row r="204" spans="2:11" ht="15" customHeight="1">
      <c r="B204" s="277"/>
      <c r="C204" s="257"/>
      <c r="D204" s="257"/>
      <c r="E204" s="257"/>
      <c r="F204" s="276" t="s">
        <v>45</v>
      </c>
      <c r="G204" s="257"/>
      <c r="H204" s="377" t="s">
        <v>993</v>
      </c>
      <c r="I204" s="377"/>
      <c r="J204" s="377"/>
      <c r="K204" s="298"/>
    </row>
    <row r="205" spans="2:11" ht="15" customHeight="1">
      <c r="B205" s="277"/>
      <c r="C205" s="257"/>
      <c r="D205" s="257"/>
      <c r="E205" s="257"/>
      <c r="F205" s="276"/>
      <c r="G205" s="257"/>
      <c r="H205" s="257"/>
      <c r="I205" s="257"/>
      <c r="J205" s="257"/>
      <c r="K205" s="298"/>
    </row>
    <row r="206" spans="2:11" ht="15" customHeight="1">
      <c r="B206" s="277"/>
      <c r="C206" s="257" t="s">
        <v>934</v>
      </c>
      <c r="D206" s="257"/>
      <c r="E206" s="257"/>
      <c r="F206" s="276" t="s">
        <v>77</v>
      </c>
      <c r="G206" s="257"/>
      <c r="H206" s="377" t="s">
        <v>994</v>
      </c>
      <c r="I206" s="377"/>
      <c r="J206" s="377"/>
      <c r="K206" s="298"/>
    </row>
    <row r="207" spans="2:11" ht="15" customHeight="1">
      <c r="B207" s="277"/>
      <c r="C207" s="283"/>
      <c r="D207" s="257"/>
      <c r="E207" s="257"/>
      <c r="F207" s="276" t="s">
        <v>834</v>
      </c>
      <c r="G207" s="257"/>
      <c r="H207" s="377" t="s">
        <v>835</v>
      </c>
      <c r="I207" s="377"/>
      <c r="J207" s="377"/>
      <c r="K207" s="298"/>
    </row>
    <row r="208" spans="2:11" ht="15" customHeight="1">
      <c r="B208" s="277"/>
      <c r="C208" s="257"/>
      <c r="D208" s="257"/>
      <c r="E208" s="257"/>
      <c r="F208" s="276" t="s">
        <v>832</v>
      </c>
      <c r="G208" s="257"/>
      <c r="H208" s="377" t="s">
        <v>995</v>
      </c>
      <c r="I208" s="377"/>
      <c r="J208" s="377"/>
      <c r="K208" s="298"/>
    </row>
    <row r="209" spans="2:11" ht="15" customHeight="1">
      <c r="B209" s="315"/>
      <c r="C209" s="283"/>
      <c r="D209" s="283"/>
      <c r="E209" s="283"/>
      <c r="F209" s="276" t="s">
        <v>105</v>
      </c>
      <c r="G209" s="262"/>
      <c r="H209" s="376" t="s">
        <v>106</v>
      </c>
      <c r="I209" s="376"/>
      <c r="J209" s="376"/>
      <c r="K209" s="316"/>
    </row>
    <row r="210" spans="2:11" ht="15" customHeight="1">
      <c r="B210" s="315"/>
      <c r="C210" s="283"/>
      <c r="D210" s="283"/>
      <c r="E210" s="283"/>
      <c r="F210" s="276" t="s">
        <v>836</v>
      </c>
      <c r="G210" s="262"/>
      <c r="H210" s="376" t="s">
        <v>816</v>
      </c>
      <c r="I210" s="376"/>
      <c r="J210" s="376"/>
      <c r="K210" s="316"/>
    </row>
    <row r="211" spans="2:11" ht="15" customHeight="1">
      <c r="B211" s="315"/>
      <c r="C211" s="283"/>
      <c r="D211" s="283"/>
      <c r="E211" s="283"/>
      <c r="F211" s="317"/>
      <c r="G211" s="262"/>
      <c r="H211" s="318"/>
      <c r="I211" s="318"/>
      <c r="J211" s="318"/>
      <c r="K211" s="316"/>
    </row>
    <row r="212" spans="2:11" ht="15" customHeight="1">
      <c r="B212" s="315"/>
      <c r="C212" s="257" t="s">
        <v>958</v>
      </c>
      <c r="D212" s="283"/>
      <c r="E212" s="283"/>
      <c r="F212" s="276">
        <v>1</v>
      </c>
      <c r="G212" s="262"/>
      <c r="H212" s="376" t="s">
        <v>996</v>
      </c>
      <c r="I212" s="376"/>
      <c r="J212" s="376"/>
      <c r="K212" s="316"/>
    </row>
    <row r="213" spans="2:11" ht="15" customHeight="1">
      <c r="B213" s="315"/>
      <c r="C213" s="283"/>
      <c r="D213" s="283"/>
      <c r="E213" s="283"/>
      <c r="F213" s="276">
        <v>2</v>
      </c>
      <c r="G213" s="262"/>
      <c r="H213" s="376" t="s">
        <v>997</v>
      </c>
      <c r="I213" s="376"/>
      <c r="J213" s="376"/>
      <c r="K213" s="316"/>
    </row>
    <row r="214" spans="2:11" ht="15" customHeight="1">
      <c r="B214" s="315"/>
      <c r="C214" s="283"/>
      <c r="D214" s="283"/>
      <c r="E214" s="283"/>
      <c r="F214" s="276">
        <v>3</v>
      </c>
      <c r="G214" s="262"/>
      <c r="H214" s="376" t="s">
        <v>998</v>
      </c>
      <c r="I214" s="376"/>
      <c r="J214" s="376"/>
      <c r="K214" s="316"/>
    </row>
    <row r="215" spans="2:11" ht="15" customHeight="1">
      <c r="B215" s="315"/>
      <c r="C215" s="283"/>
      <c r="D215" s="283"/>
      <c r="E215" s="283"/>
      <c r="F215" s="276">
        <v>4</v>
      </c>
      <c r="G215" s="262"/>
      <c r="H215" s="376" t="s">
        <v>999</v>
      </c>
      <c r="I215" s="376"/>
      <c r="J215" s="376"/>
      <c r="K215" s="316"/>
    </row>
    <row r="216" spans="2:11" ht="12.75" customHeight="1">
      <c r="B216" s="319"/>
      <c r="C216" s="320"/>
      <c r="D216" s="320"/>
      <c r="E216" s="320"/>
      <c r="F216" s="320"/>
      <c r="G216" s="320"/>
      <c r="H216" s="320"/>
      <c r="I216" s="320"/>
      <c r="J216" s="320"/>
      <c r="K216" s="321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17</vt:i4>
      </vt:variant>
    </vt:vector>
  </HeadingPairs>
  <TitlesOfParts>
    <vt:vector size="26" baseType="lpstr">
      <vt:lpstr>Rekapitulace stavby</vt:lpstr>
      <vt:lpstr>SO 001.1a - Příprava územ...</vt:lpstr>
      <vt:lpstr>SO 001.1b - Příprava územ...</vt:lpstr>
      <vt:lpstr>SO 100.1 - Chodník podél ...</vt:lpstr>
      <vt:lpstr>SO 101.1 - Definitivní do...</vt:lpstr>
      <vt:lpstr>SO 102.1 - Provizorní dop...</vt:lpstr>
      <vt:lpstr>SO 400.1 - Úprava veřejné...</vt:lpstr>
      <vt:lpstr>VON - Vedlejší a ostatní ...</vt:lpstr>
      <vt:lpstr>Pokyny pro vyplnění</vt:lpstr>
      <vt:lpstr>'Rekapitulace stavby'!Názvy_tisku</vt:lpstr>
      <vt:lpstr>'SO 001.1a - Příprava územ...'!Názvy_tisku</vt:lpstr>
      <vt:lpstr>'SO 001.1b - Příprava územ...'!Názvy_tisku</vt:lpstr>
      <vt:lpstr>'SO 100.1 - Chodník podél ...'!Názvy_tisku</vt:lpstr>
      <vt:lpstr>'SO 101.1 - Definitivní do...'!Názvy_tisku</vt:lpstr>
      <vt:lpstr>'SO 102.1 - Provizorní dop...'!Názvy_tisku</vt:lpstr>
      <vt:lpstr>'SO 400.1 - Úprava veřejné...'!Názvy_tisku</vt:lpstr>
      <vt:lpstr>'VON - Vedlejší a ostatní ...'!Názvy_tisku</vt:lpstr>
      <vt:lpstr>'Pokyny pro vyplnění'!Oblast_tisku</vt:lpstr>
      <vt:lpstr>'Rekapitulace stavby'!Oblast_tisku</vt:lpstr>
      <vt:lpstr>'SO 001.1a - Příprava územ...'!Oblast_tisku</vt:lpstr>
      <vt:lpstr>'SO 001.1b - Příprava územ...'!Oblast_tisku</vt:lpstr>
      <vt:lpstr>'SO 100.1 - Chodník podél ...'!Oblast_tisku</vt:lpstr>
      <vt:lpstr>'SO 101.1 - Definitivní do...'!Oblast_tisku</vt:lpstr>
      <vt:lpstr>'SO 102.1 - Provizorní dop...'!Oblast_tisku</vt:lpstr>
      <vt:lpstr>'SO 400.1 - Úprava veřejné...'!Oblast_tisku</vt:lpstr>
      <vt:lpstr>'VON - Vedlejší a ostatní 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Uživatel systému Windows</cp:lastModifiedBy>
  <dcterms:created xsi:type="dcterms:W3CDTF">2018-09-26T16:49:06Z</dcterms:created>
  <dcterms:modified xsi:type="dcterms:W3CDTF">2018-09-26T16:51:03Z</dcterms:modified>
</cp:coreProperties>
</file>